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downey\Desktop\"/>
    </mc:Choice>
  </mc:AlternateContent>
  <xr:revisionPtr revIDLastSave="0" documentId="13_ncr:1_{058CFE44-A4C0-4A03-AFE9-DB94C6A55FB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OSA" sheetId="3" r:id="rId1"/>
    <sheet name="Calculations (To Be Hidden)" sheetId="4" state="hidden" r:id="rId2"/>
    <sheet name="Reference Sheet" sheetId="5" r:id="rId3"/>
  </sheets>
  <definedNames>
    <definedName name="_xlnm._FilterDatabase" localSheetId="0" hidden="1">ROSA!$C$35:$C$40</definedName>
    <definedName name="_xlnm.Print_Area" localSheetId="0">ROSA!$A$1:$W$26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2" i="3" l="1"/>
  <c r="AB20" i="3"/>
  <c r="AH24" i="3" l="1"/>
  <c r="AF24" i="3"/>
  <c r="AD24" i="3"/>
  <c r="AB24" i="3"/>
  <c r="Z24" i="3"/>
  <c r="Z22" i="3"/>
  <c r="AI24" i="3" l="1"/>
  <c r="N24" i="3" s="1"/>
  <c r="AF22" i="3"/>
  <c r="AD22" i="3"/>
  <c r="Z20" i="3"/>
  <c r="AG22" i="3" l="1"/>
  <c r="N22" i="3" s="1"/>
  <c r="AD20" i="3"/>
  <c r="AB18" i="3"/>
  <c r="Z18" i="3"/>
  <c r="AE20" i="3" l="1"/>
  <c r="N20" i="3" s="1"/>
  <c r="AH18" i="3"/>
  <c r="AF18" i="3"/>
  <c r="AD18" i="3"/>
  <c r="AD16" i="3" l="1"/>
  <c r="AB16" i="3"/>
  <c r="Z14" i="3"/>
  <c r="AB14" i="3"/>
  <c r="Z16" i="3"/>
  <c r="AI18" i="3" l="1"/>
  <c r="N18" i="3" s="1"/>
  <c r="AE16" i="3"/>
  <c r="N16" i="3" s="1"/>
  <c r="AF14" i="3"/>
  <c r="AD14" i="3"/>
  <c r="AB12" i="3"/>
  <c r="Z12" i="3"/>
  <c r="AG14" i="3" l="1"/>
  <c r="N14" i="3" s="1"/>
  <c r="AB10" i="3"/>
  <c r="Z10" i="3"/>
  <c r="AC12" i="3" l="1"/>
  <c r="N12" i="3" s="1"/>
  <c r="AD10" i="3"/>
  <c r="AE10" i="3" l="1"/>
  <c r="N10" i="3" s="1"/>
  <c r="Q14" i="3" l="1"/>
  <c r="Q10" i="3"/>
  <c r="B28" i="4"/>
  <c r="C42" i="4" l="1"/>
  <c r="C43" i="4" s="1"/>
  <c r="B42" i="4"/>
  <c r="C28" i="4"/>
  <c r="C29" i="4" s="1"/>
  <c r="B29" i="4"/>
  <c r="D28" i="4" l="1"/>
  <c r="B43" i="4"/>
  <c r="D42" i="4" s="1"/>
  <c r="D14" i="4"/>
  <c r="C14" i="4"/>
  <c r="C15" i="4" s="1"/>
  <c r="B14" i="4"/>
  <c r="B57" i="4" l="1"/>
  <c r="B15" i="4"/>
  <c r="E14" i="4" s="1"/>
  <c r="Q20" i="3"/>
  <c r="C57" i="4"/>
  <c r="H4" i="4"/>
  <c r="G4" i="4"/>
  <c r="F4" i="4"/>
  <c r="E4" i="4"/>
  <c r="D4" i="4"/>
  <c r="C4" i="4"/>
  <c r="B4" i="4"/>
  <c r="A4" i="4"/>
  <c r="Q24" i="3" l="1"/>
  <c r="T12" i="3"/>
  <c r="F14" i="4" s="1"/>
  <c r="D57" i="4" l="1"/>
  <c r="T22" i="3" s="1"/>
  <c r="C73" i="4"/>
  <c r="B73" i="4" l="1"/>
  <c r="W12" i="3"/>
  <c r="D73" i="4" l="1"/>
  <c r="W17" i="3" s="1"/>
</calcChain>
</file>

<file path=xl/sharedStrings.xml><?xml version="1.0" encoding="utf-8"?>
<sst xmlns="http://schemas.openxmlformats.org/spreadsheetml/2006/main" count="182" uniqueCount="126">
  <si>
    <t>Date:</t>
  </si>
  <si>
    <t>Supervisor:</t>
  </si>
  <si>
    <t>Evaluator:</t>
  </si>
  <si>
    <t>GRAND SCORE</t>
  </si>
  <si>
    <t>Drop down lists</t>
  </si>
  <si>
    <t>Grand Score</t>
  </si>
  <si>
    <t xml:space="preserve">    Rapid Office Strain Assessment (ROSA)</t>
  </si>
  <si>
    <t>Chair Height</t>
  </si>
  <si>
    <t>Seat Pan Depth</t>
  </si>
  <si>
    <t>Armrests</t>
  </si>
  <si>
    <t>Back Support</t>
  </si>
  <si>
    <t>Monitor</t>
  </si>
  <si>
    <t>Telephone</t>
  </si>
  <si>
    <t>Mouse</t>
  </si>
  <si>
    <t>Keyboard</t>
  </si>
  <si>
    <t>Duration</t>
  </si>
  <si>
    <t xml:space="preserve">Reference: Sonne, Michael, Dino L. Villalta, and David M. Andrews. "Development and evaluation of an office ergonomic risk checklist: ROSA- Rapid office strain assessment." Applied Ergonomics. 43 (2012): 98-108. Print. </t>
  </si>
  <si>
    <t>Section A Score</t>
  </si>
  <si>
    <t>Section A</t>
  </si>
  <si>
    <t>Section B Score</t>
  </si>
  <si>
    <t>Score</t>
  </si>
  <si>
    <t>Section C Score</t>
  </si>
  <si>
    <t>Section D Score</t>
  </si>
  <si>
    <t>Chair Score</t>
  </si>
  <si>
    <t>Peripherals Score</t>
  </si>
  <si>
    <t>Section B</t>
  </si>
  <si>
    <t>Section D</t>
  </si>
  <si>
    <t>Section C</t>
  </si>
  <si>
    <t>A &amp; B Score</t>
  </si>
  <si>
    <t>CHAIR</t>
  </si>
  <si>
    <t>Mouse + Duration</t>
  </si>
  <si>
    <t>Keyboard + Duration</t>
  </si>
  <si>
    <t>Monitor + Duration</t>
  </si>
  <si>
    <t>Phone + Duration</t>
  </si>
  <si>
    <t>Section C: Monitor &amp; Telephone</t>
  </si>
  <si>
    <t>Section D: Mouse and Keyboard</t>
  </si>
  <si>
    <t>Peripherals</t>
  </si>
  <si>
    <t>Chair</t>
  </si>
  <si>
    <t>Arm Rest &amp; Back Support</t>
  </si>
  <si>
    <t>Chair Height/ Depth</t>
  </si>
  <si>
    <t xml:space="preserve">Duration </t>
  </si>
  <si>
    <t>Prelim. Chair Score</t>
  </si>
  <si>
    <t xml:space="preserve">Monitor + Duration </t>
  </si>
  <si>
    <t xml:space="preserve">Teleph. + Duration </t>
  </si>
  <si>
    <t xml:space="preserve">Mouse + Duration </t>
  </si>
  <si>
    <t xml:space="preserve">Keybrd. + Duration </t>
  </si>
  <si>
    <t>Periph. Score</t>
  </si>
  <si>
    <t>Score = 1-5: Further assessment not immediately required.</t>
  </si>
  <si>
    <t>Score &gt; 5: The office workstation requires further assessment; changes should be considered immediately.</t>
  </si>
  <si>
    <t>+ Score</t>
  </si>
  <si>
    <t>ROSA Calculations</t>
  </si>
  <si>
    <t>Section A: Chair Height &amp; Seat Pan Depth</t>
  </si>
  <si>
    <t>Section B: 
Arm Rest &amp; Back Support</t>
  </si>
  <si>
    <r>
      <t>Duration</t>
    </r>
    <r>
      <rPr>
        <sz val="10"/>
        <rFont val="Arial"/>
        <family val="2"/>
      </rPr>
      <t xml:space="preserve">: 
+1 if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1 hr/day consecutively or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4 hrs/day intermittently
0 if 30 min - 1 hr/day consecutively or 1-4 hrs/day intermittently
-1 if &lt; 30 min/day consecutively or &lt; 1 hr/day intermittently</t>
    </r>
  </si>
  <si>
    <t>ROSA REFERENCE SHEET</t>
  </si>
  <si>
    <t>Data Table I: Section A &amp; B Score</t>
  </si>
  <si>
    <t>Data Table II: Section C Score</t>
  </si>
  <si>
    <t>Data Table III: Section D Score</t>
  </si>
  <si>
    <t>Data Table IV: Peripherals Score</t>
  </si>
  <si>
    <t>Data Table V: GRAND SCORE</t>
  </si>
  <si>
    <t>Data Table VI</t>
  </si>
  <si>
    <t>Check Marked Values</t>
  </si>
  <si>
    <t>Lookup Values</t>
  </si>
  <si>
    <t>Section B: Arm Rest &amp; Back Support</t>
  </si>
  <si>
    <t>Section A: 
Chair Height &amp;
Seat Pan Depth</t>
  </si>
  <si>
    <t>ROSA 
Grand Score</t>
  </si>
  <si>
    <t>Insuff space</t>
  </si>
  <si>
    <t>Non-Adjustable</t>
  </si>
  <si>
    <t>Chair Height Score</t>
  </si>
  <si>
    <t>Insuff Score</t>
  </si>
  <si>
    <t>Non-Adj Score</t>
  </si>
  <si>
    <t>SUM</t>
  </si>
  <si>
    <t>Pan depth</t>
  </si>
  <si>
    <t>Pan depth score</t>
  </si>
  <si>
    <t>non-adj</t>
  </si>
  <si>
    <t>non-adj score</t>
  </si>
  <si>
    <t>Armrest</t>
  </si>
  <si>
    <t>Armrest Score</t>
  </si>
  <si>
    <t>Wide</t>
  </si>
  <si>
    <t>Wide Score</t>
  </si>
  <si>
    <t>non-Adj</t>
  </si>
  <si>
    <t>hard surf</t>
  </si>
  <si>
    <t>hard surf score</t>
  </si>
  <si>
    <t>Back Suppt</t>
  </si>
  <si>
    <t>Back Sup Score</t>
  </si>
  <si>
    <t>Shrug</t>
  </si>
  <si>
    <t>Shrug Score</t>
  </si>
  <si>
    <t>Non-adj</t>
  </si>
  <si>
    <t>Non-adj Score</t>
  </si>
  <si>
    <t>Monitor score</t>
  </si>
  <si>
    <t>Far?</t>
  </si>
  <si>
    <t>Far score</t>
  </si>
  <si>
    <t>Glare</t>
  </si>
  <si>
    <t>Glare score</t>
  </si>
  <si>
    <t>Neck</t>
  </si>
  <si>
    <t>Neck Score</t>
  </si>
  <si>
    <t>Holder</t>
  </si>
  <si>
    <t>Holder Score</t>
  </si>
  <si>
    <t>Phone</t>
  </si>
  <si>
    <t>Hold</t>
  </si>
  <si>
    <t>Hands-Free</t>
  </si>
  <si>
    <t>Phone Score</t>
  </si>
  <si>
    <t>Hold Score</t>
  </si>
  <si>
    <t>Hands-free Score</t>
  </si>
  <si>
    <t>Mouse  Score</t>
  </si>
  <si>
    <t>Diff Surf</t>
  </si>
  <si>
    <t>Diff Surf Score</t>
  </si>
  <si>
    <t>Pinch</t>
  </si>
  <si>
    <t>Pinch Score</t>
  </si>
  <si>
    <t>Palmrest</t>
  </si>
  <si>
    <t>Palmrest Score</t>
  </si>
  <si>
    <t>Keyboard Score</t>
  </si>
  <si>
    <t>Dev</t>
  </si>
  <si>
    <t>Dev Score</t>
  </si>
  <si>
    <t>Reach</t>
  </si>
  <si>
    <t>Reach Score</t>
  </si>
  <si>
    <t>Non-Adj</t>
  </si>
  <si>
    <t>DURATION</t>
  </si>
  <si>
    <t>Company:</t>
  </si>
  <si>
    <t>Department:</t>
  </si>
  <si>
    <t>Job Description:</t>
  </si>
  <si>
    <t>Task Being Analyzed:</t>
  </si>
  <si>
    <t>When pasting title block information, 
paste into cell C4 using the
"Paste Values" option.</t>
  </si>
  <si>
    <t>ErgoCenter.NCSU.edu</t>
  </si>
  <si>
    <t>Version 2.0</t>
  </si>
  <si>
    <t xml:space="preserve">© 2023 The Ergonomics Center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</si>
</sst>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b/>
      <sz val="20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6"/>
      <color indexed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color rgb="FF000000"/>
      <name val="Tahoma"/>
      <family val="2"/>
    </font>
    <font>
      <b/>
      <sz val="9"/>
      <color rgb="FF3B3BFF"/>
      <name val="Arial"/>
      <family val="2"/>
    </font>
    <font>
      <b/>
      <sz val="16"/>
      <color rgb="FFC00000"/>
      <name val="Arial"/>
      <family val="2"/>
    </font>
    <font>
      <b/>
      <sz val="16"/>
      <color rgb="FFFF0000"/>
      <name val="Arial"/>
      <family val="2"/>
    </font>
    <font>
      <b/>
      <sz val="8"/>
      <name val="Arial"/>
      <family val="2"/>
    </font>
    <font>
      <sz val="16"/>
      <color rgb="FFFF0000"/>
      <name val="Arial"/>
      <family val="2"/>
    </font>
    <font>
      <b/>
      <sz val="8"/>
      <color rgb="FF3B3BFF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rgb="FFC00000"/>
      <name val="Arial"/>
      <family val="2"/>
    </font>
    <font>
      <b/>
      <u/>
      <sz val="20"/>
      <color rgb="FFC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696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80C3D4"/>
        <bgColor indexed="64"/>
      </patternFill>
    </fill>
    <fill>
      <patternFill patternType="solid">
        <fgColor rgb="FF2DB597"/>
        <bgColor indexed="64"/>
      </patternFill>
    </fill>
    <fill>
      <patternFill patternType="solid">
        <fgColor rgb="FFFEF8CB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12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2" fillId="9" borderId="7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textRotation="90"/>
    </xf>
    <xf numFmtId="0" fontId="12" fillId="7" borderId="11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0" borderId="0" xfId="0" applyFont="1" applyAlignment="1">
      <alignment vertical="center" textRotation="90" wrapText="1"/>
    </xf>
    <xf numFmtId="0" fontId="13" fillId="0" borderId="5" xfId="0" applyFont="1" applyBorder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3" fillId="0" borderId="0" xfId="0" applyFont="1"/>
    <xf numFmtId="0" fontId="5" fillId="0" borderId="16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/>
    <xf numFmtId="0" fontId="2" fillId="0" borderId="0" xfId="0" applyFont="1"/>
    <xf numFmtId="0" fontId="10" fillId="0" borderId="0" xfId="0" applyFont="1"/>
    <xf numFmtId="0" fontId="12" fillId="0" borderId="0" xfId="0" applyFont="1"/>
    <xf numFmtId="0" fontId="15" fillId="0" borderId="0" xfId="0" applyFont="1"/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2" fillId="3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 wrapText="1"/>
    </xf>
    <xf numFmtId="0" fontId="12" fillId="7" borderId="15" xfId="0" applyFont="1" applyFill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0" fillId="0" borderId="11" xfId="0" applyBorder="1"/>
    <xf numFmtId="0" fontId="13" fillId="0" borderId="0" xfId="0" applyFont="1"/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11" borderId="11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2" borderId="8" xfId="0" applyFont="1" applyFill="1" applyBorder="1"/>
    <xf numFmtId="0" fontId="4" fillId="2" borderId="5" xfId="0" applyFont="1" applyFill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0" fontId="22" fillId="13" borderId="11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18" fillId="0" borderId="8" xfId="0" applyFont="1" applyBorder="1"/>
    <xf numFmtId="0" fontId="19" fillId="0" borderId="8" xfId="0" applyFont="1" applyBorder="1"/>
    <xf numFmtId="0" fontId="20" fillId="0" borderId="8" xfId="0" applyFont="1" applyBorder="1"/>
    <xf numFmtId="0" fontId="19" fillId="0" borderId="27" xfId="0" applyFont="1" applyBorder="1"/>
    <xf numFmtId="0" fontId="19" fillId="0" borderId="30" xfId="0" applyFont="1" applyBorder="1"/>
    <xf numFmtId="0" fontId="19" fillId="0" borderId="6" xfId="0" applyFont="1" applyBorder="1"/>
    <xf numFmtId="0" fontId="19" fillId="0" borderId="10" xfId="0" applyFont="1" applyBorder="1"/>
    <xf numFmtId="0" fontId="19" fillId="0" borderId="19" xfId="0" applyFont="1" applyBorder="1"/>
    <xf numFmtId="0" fontId="25" fillId="0" borderId="0" xfId="0" applyFont="1" applyAlignment="1">
      <alignment horizontal="center"/>
    </xf>
    <xf numFmtId="0" fontId="28" fillId="0" borderId="11" xfId="0" applyFont="1" applyBorder="1" applyAlignment="1" applyProtection="1">
      <alignment horizontal="center" vertical="center"/>
      <protection locked="0"/>
    </xf>
    <xf numFmtId="0" fontId="12" fillId="14" borderId="7" xfId="0" applyFont="1" applyFill="1" applyBorder="1" applyAlignment="1">
      <alignment horizontal="center"/>
    </xf>
    <xf numFmtId="0" fontId="1" fillId="0" borderId="0" xfId="0" applyFont="1" applyAlignment="1">
      <alignment horizontal="left" vertical="center" indent="5"/>
    </xf>
    <xf numFmtId="0" fontId="3" fillId="0" borderId="0" xfId="0" applyFont="1" applyAlignment="1">
      <alignment horizontal="right"/>
    </xf>
    <xf numFmtId="0" fontId="29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right" vertical="center"/>
      <protection locked="0"/>
    </xf>
    <xf numFmtId="0" fontId="30" fillId="0" borderId="23" xfId="0" applyFont="1" applyBorder="1" applyAlignment="1" applyProtection="1">
      <alignment horizontal="right" vertical="center"/>
      <protection locked="0"/>
    </xf>
    <xf numFmtId="0" fontId="29" fillId="0" borderId="23" xfId="0" applyFont="1" applyBorder="1" applyAlignment="1" applyProtection="1">
      <alignment horizontal="left" vertical="center"/>
      <protection locked="0"/>
    </xf>
    <xf numFmtId="0" fontId="30" fillId="0" borderId="41" xfId="0" applyFont="1" applyBorder="1" applyAlignment="1" applyProtection="1">
      <alignment horizontal="right" vertical="center"/>
      <protection locked="0"/>
    </xf>
    <xf numFmtId="0" fontId="29" fillId="0" borderId="41" xfId="0" applyFont="1" applyBorder="1" applyAlignment="1" applyProtection="1">
      <alignment horizontal="left" vertical="center"/>
      <protection locked="0"/>
    </xf>
    <xf numFmtId="0" fontId="29" fillId="0" borderId="42" xfId="0" applyFont="1" applyBorder="1" applyAlignment="1" applyProtection="1">
      <alignment horizontal="left" vertical="center"/>
      <protection locked="0"/>
    </xf>
    <xf numFmtId="0" fontId="30" fillId="0" borderId="38" xfId="0" applyFont="1" applyBorder="1" applyAlignment="1">
      <alignment horizontal="left" vertical="center"/>
    </xf>
    <xf numFmtId="0" fontId="30" fillId="0" borderId="39" xfId="0" applyFont="1" applyBorder="1" applyAlignment="1">
      <alignment horizontal="left" vertical="center"/>
    </xf>
    <xf numFmtId="0" fontId="30" fillId="0" borderId="40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29" fillId="15" borderId="43" xfId="0" applyFont="1" applyFill="1" applyBorder="1" applyAlignment="1" applyProtection="1">
      <alignment vertical="center"/>
      <protection locked="0"/>
    </xf>
    <xf numFmtId="0" fontId="29" fillId="15" borderId="43" xfId="0" applyFont="1" applyFill="1" applyBorder="1" applyAlignment="1" applyProtection="1">
      <alignment horizontal="left" vertical="center"/>
      <protection locked="0"/>
    </xf>
    <xf numFmtId="0" fontId="29" fillId="15" borderId="44" xfId="0" applyFont="1" applyFill="1" applyBorder="1" applyAlignment="1" applyProtection="1">
      <alignment vertical="center"/>
      <protection locked="0"/>
    </xf>
    <xf numFmtId="0" fontId="29" fillId="15" borderId="44" xfId="0" applyFont="1" applyFill="1" applyBorder="1" applyAlignment="1" applyProtection="1">
      <alignment horizontal="left" vertical="center"/>
      <protection locked="0"/>
    </xf>
    <xf numFmtId="0" fontId="29" fillId="15" borderId="45" xfId="0" applyFont="1" applyFill="1" applyBorder="1" applyAlignment="1" applyProtection="1">
      <alignment vertical="center"/>
      <protection locked="0"/>
    </xf>
    <xf numFmtId="0" fontId="29" fillId="15" borderId="45" xfId="0" applyFont="1" applyFill="1" applyBorder="1" applyAlignment="1" applyProtection="1">
      <alignment horizontal="left" vertical="center"/>
      <protection locked="0"/>
    </xf>
    <xf numFmtId="14" fontId="12" fillId="15" borderId="43" xfId="0" applyNumberFormat="1" applyFont="1" applyFill="1" applyBorder="1" applyAlignment="1" applyProtection="1">
      <alignment horizontal="left"/>
      <protection locked="0"/>
    </xf>
    <xf numFmtId="0" fontId="0" fillId="15" borderId="43" xfId="0" applyFill="1" applyBorder="1" applyProtection="1">
      <protection locked="0"/>
    </xf>
    <xf numFmtId="0" fontId="0" fillId="15" borderId="47" xfId="0" applyFill="1" applyBorder="1" applyProtection="1">
      <protection locked="0"/>
    </xf>
    <xf numFmtId="0" fontId="29" fillId="15" borderId="46" xfId="0" applyFont="1" applyFill="1" applyBorder="1" applyAlignment="1" applyProtection="1">
      <alignment horizontal="left" vertical="center"/>
      <protection locked="0"/>
    </xf>
    <xf numFmtId="0" fontId="7" fillId="15" borderId="7" xfId="0" applyFont="1" applyFill="1" applyBorder="1" applyAlignment="1" applyProtection="1">
      <alignment horizontal="center" vertical="center"/>
      <protection locked="0"/>
    </xf>
    <xf numFmtId="0" fontId="7" fillId="15" borderId="9" xfId="0" applyFont="1" applyFill="1" applyBorder="1" applyAlignment="1" applyProtection="1">
      <alignment horizontal="center" vertical="center"/>
      <protection locked="0"/>
    </xf>
    <xf numFmtId="0" fontId="14" fillId="16" borderId="7" xfId="0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/>
    </xf>
    <xf numFmtId="0" fontId="4" fillId="16" borderId="8" xfId="0" applyFont="1" applyFill="1" applyBorder="1"/>
    <xf numFmtId="0" fontId="4" fillId="16" borderId="9" xfId="0" applyFont="1" applyFill="1" applyBorder="1"/>
    <xf numFmtId="0" fontId="5" fillId="16" borderId="22" xfId="0" applyFont="1" applyFill="1" applyBorder="1" applyAlignment="1">
      <alignment horizontal="center"/>
    </xf>
    <xf numFmtId="0" fontId="4" fillId="16" borderId="5" xfId="0" applyFont="1" applyFill="1" applyBorder="1"/>
    <xf numFmtId="0" fontId="4" fillId="16" borderId="29" xfId="0" applyFont="1" applyFill="1" applyBorder="1"/>
    <xf numFmtId="0" fontId="30" fillId="17" borderId="31" xfId="0" applyFont="1" applyFill="1" applyBorder="1" applyAlignment="1">
      <alignment horizontal="center" vertical="center" wrapText="1"/>
    </xf>
    <xf numFmtId="0" fontId="30" fillId="17" borderId="32" xfId="0" applyFont="1" applyFill="1" applyBorder="1" applyAlignment="1">
      <alignment horizontal="center" vertical="center" wrapText="1"/>
    </xf>
    <xf numFmtId="0" fontId="30" fillId="17" borderId="33" xfId="0" applyFont="1" applyFill="1" applyBorder="1" applyAlignment="1">
      <alignment horizontal="center" vertical="center" wrapText="1"/>
    </xf>
    <xf numFmtId="0" fontId="30" fillId="17" borderId="48" xfId="0" applyFont="1" applyFill="1" applyBorder="1" applyAlignment="1">
      <alignment horizontal="center" vertical="center" wrapText="1"/>
    </xf>
    <xf numFmtId="0" fontId="30" fillId="17" borderId="0" xfId="0" applyFont="1" applyFill="1" applyAlignment="1">
      <alignment horizontal="center" vertical="center" wrapText="1"/>
    </xf>
    <xf numFmtId="0" fontId="30" fillId="17" borderId="12" xfId="0" applyFont="1" applyFill="1" applyBorder="1" applyAlignment="1">
      <alignment horizontal="center" vertical="center" wrapText="1"/>
    </xf>
    <xf numFmtId="0" fontId="30" fillId="17" borderId="34" xfId="0" applyFont="1" applyFill="1" applyBorder="1" applyAlignment="1">
      <alignment horizontal="center" vertical="center" wrapText="1"/>
    </xf>
    <xf numFmtId="0" fontId="30" fillId="17" borderId="35" xfId="0" applyFont="1" applyFill="1" applyBorder="1" applyAlignment="1">
      <alignment horizontal="center" vertical="center" wrapText="1"/>
    </xf>
    <xf numFmtId="0" fontId="30" fillId="17" borderId="36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" fillId="16" borderId="6" xfId="0" applyFont="1" applyFill="1" applyBorder="1" applyAlignment="1">
      <alignment horizontal="center"/>
    </xf>
    <xf numFmtId="0" fontId="4" fillId="16" borderId="8" xfId="0" applyFont="1" applyFill="1" applyBorder="1" applyAlignment="1">
      <alignment horizontal="center"/>
    </xf>
    <xf numFmtId="0" fontId="4" fillId="16" borderId="4" xfId="0" applyFont="1" applyFill="1" applyBorder="1" applyAlignment="1">
      <alignment horizontal="center"/>
    </xf>
    <xf numFmtId="0" fontId="4" fillId="16" borderId="5" xfId="0" applyFont="1" applyFill="1" applyBorder="1" applyAlignment="1">
      <alignment horizontal="center"/>
    </xf>
    <xf numFmtId="0" fontId="5" fillId="16" borderId="6" xfId="0" quotePrefix="1" applyFont="1" applyFill="1" applyBorder="1" applyAlignment="1">
      <alignment horizontal="center"/>
    </xf>
    <xf numFmtId="0" fontId="5" fillId="16" borderId="9" xfId="0" applyFont="1" applyFill="1" applyBorder="1" applyAlignment="1">
      <alignment horizontal="center"/>
    </xf>
    <xf numFmtId="0" fontId="5" fillId="16" borderId="6" xfId="0" applyFont="1" applyFill="1" applyBorder="1" applyAlignment="1">
      <alignment horizontal="center"/>
    </xf>
    <xf numFmtId="0" fontId="4" fillId="16" borderId="6" xfId="0" applyFont="1" applyFill="1" applyBorder="1" applyAlignment="1">
      <alignment horizontal="left" indent="12"/>
    </xf>
    <xf numFmtId="0" fontId="4" fillId="16" borderId="8" xfId="0" applyFont="1" applyFill="1" applyBorder="1" applyAlignment="1">
      <alignment horizontal="left" indent="12"/>
    </xf>
    <xf numFmtId="0" fontId="4" fillId="16" borderId="9" xfId="0" applyFont="1" applyFill="1" applyBorder="1" applyAlignment="1">
      <alignment horizontal="left" indent="12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16" borderId="24" xfId="0" applyFont="1" applyFill="1" applyBorder="1" applyAlignment="1">
      <alignment horizontal="center"/>
    </xf>
    <xf numFmtId="0" fontId="5" fillId="16" borderId="25" xfId="0" applyFont="1" applyFill="1" applyBorder="1" applyAlignment="1">
      <alignment horizontal="center"/>
    </xf>
    <xf numFmtId="0" fontId="4" fillId="16" borderId="16" xfId="0" applyFont="1" applyFill="1" applyBorder="1" applyAlignment="1">
      <alignment horizontal="center" vertical="center" textRotation="90"/>
    </xf>
    <xf numFmtId="0" fontId="4" fillId="16" borderId="17" xfId="0" applyFont="1" applyFill="1" applyBorder="1" applyAlignment="1">
      <alignment horizontal="center" vertical="center" textRotation="90"/>
    </xf>
    <xf numFmtId="0" fontId="4" fillId="16" borderId="26" xfId="0" applyFont="1" applyFill="1" applyBorder="1" applyAlignment="1">
      <alignment horizontal="center" vertical="center" textRotation="90"/>
    </xf>
    <xf numFmtId="0" fontId="8" fillId="15" borderId="31" xfId="0" applyFont="1" applyFill="1" applyBorder="1" applyAlignment="1" applyProtection="1">
      <alignment horizontal="left" vertical="top" wrapText="1"/>
      <protection locked="0"/>
    </xf>
    <xf numFmtId="0" fontId="8" fillId="15" borderId="32" xfId="0" applyFont="1" applyFill="1" applyBorder="1" applyAlignment="1" applyProtection="1">
      <alignment horizontal="left" vertical="top" wrapText="1"/>
      <protection locked="0"/>
    </xf>
    <xf numFmtId="0" fontId="8" fillId="15" borderId="33" xfId="0" applyFont="1" applyFill="1" applyBorder="1" applyAlignment="1" applyProtection="1">
      <alignment horizontal="left" vertical="top" wrapText="1"/>
      <protection locked="0"/>
    </xf>
    <xf numFmtId="0" fontId="8" fillId="15" borderId="34" xfId="0" applyFont="1" applyFill="1" applyBorder="1" applyAlignment="1" applyProtection="1">
      <alignment horizontal="left" vertical="top" wrapText="1"/>
      <protection locked="0"/>
    </xf>
    <xf numFmtId="0" fontId="8" fillId="15" borderId="35" xfId="0" applyFont="1" applyFill="1" applyBorder="1" applyAlignment="1" applyProtection="1">
      <alignment horizontal="left" vertical="top" wrapText="1"/>
      <protection locked="0"/>
    </xf>
    <xf numFmtId="0" fontId="8" fillId="15" borderId="36" xfId="0" applyFont="1" applyFill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16" borderId="4" xfId="0" applyFont="1" applyFill="1" applyBorder="1" applyAlignment="1">
      <alignment horizontal="left" indent="12"/>
    </xf>
    <xf numFmtId="0" fontId="4" fillId="16" borderId="5" xfId="0" applyFont="1" applyFill="1" applyBorder="1" applyAlignment="1">
      <alignment horizontal="left" indent="12"/>
    </xf>
    <xf numFmtId="0" fontId="4" fillId="16" borderId="18" xfId="0" applyFont="1" applyFill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16" borderId="6" xfId="0" applyFont="1" applyFill="1" applyBorder="1" applyAlignment="1">
      <alignment horizontal="left" indent="13"/>
    </xf>
    <xf numFmtId="0" fontId="4" fillId="16" borderId="8" xfId="0" applyFont="1" applyFill="1" applyBorder="1" applyAlignment="1">
      <alignment horizontal="left" indent="13"/>
    </xf>
    <xf numFmtId="0" fontId="15" fillId="0" borderId="31" xfId="0" applyFont="1" applyBorder="1" applyAlignment="1">
      <alignment horizontal="left" wrapText="1"/>
    </xf>
    <xf numFmtId="0" fontId="15" fillId="0" borderId="32" xfId="0" applyFont="1" applyBorder="1" applyAlignment="1">
      <alignment horizontal="left"/>
    </xf>
    <xf numFmtId="0" fontId="15" fillId="0" borderId="33" xfId="0" applyFont="1" applyBorder="1" applyAlignment="1">
      <alignment horizontal="left"/>
    </xf>
    <xf numFmtId="0" fontId="15" fillId="0" borderId="34" xfId="0" applyFont="1" applyBorder="1" applyAlignment="1">
      <alignment horizontal="left"/>
    </xf>
    <xf numFmtId="0" fontId="15" fillId="0" borderId="35" xfId="0" applyFont="1" applyBorder="1" applyAlignment="1">
      <alignment horizontal="left"/>
    </xf>
    <xf numFmtId="0" fontId="15" fillId="0" borderId="36" xfId="0" applyFont="1" applyBorder="1" applyAlignment="1">
      <alignment horizontal="left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textRotation="90"/>
    </xf>
    <xf numFmtId="0" fontId="12" fillId="8" borderId="1" xfId="0" applyFont="1" applyFill="1" applyBorder="1" applyAlignment="1">
      <alignment horizontal="left" wrapText="1"/>
    </xf>
    <xf numFmtId="0" fontId="12" fillId="8" borderId="2" xfId="0" applyFont="1" applyFill="1" applyBorder="1" applyAlignment="1">
      <alignment horizontal="left" wrapText="1"/>
    </xf>
    <xf numFmtId="0" fontId="12" fillId="8" borderId="21" xfId="0" applyFont="1" applyFill="1" applyBorder="1" applyAlignment="1">
      <alignment horizontal="left" wrapText="1"/>
    </xf>
    <xf numFmtId="0" fontId="12" fillId="8" borderId="3" xfId="0" applyFont="1" applyFill="1" applyBorder="1" applyAlignment="1">
      <alignment horizontal="left" wrapText="1"/>
    </xf>
    <xf numFmtId="0" fontId="12" fillId="8" borderId="0" xfId="0" applyFont="1" applyFill="1" applyAlignment="1">
      <alignment horizontal="left" wrapText="1"/>
    </xf>
    <xf numFmtId="0" fontId="12" fillId="8" borderId="28" xfId="0" applyFont="1" applyFill="1" applyBorder="1" applyAlignment="1">
      <alignment horizontal="left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textRotation="90" wrapText="1"/>
    </xf>
    <xf numFmtId="0" fontId="12" fillId="0" borderId="28" xfId="0" applyFont="1" applyBorder="1" applyAlignment="1">
      <alignment horizontal="center" vertical="center" textRotation="90" wrapText="1"/>
    </xf>
    <xf numFmtId="0" fontId="12" fillId="9" borderId="3" xfId="0" applyFont="1" applyFill="1" applyBorder="1" applyAlignment="1">
      <alignment horizontal="left" wrapText="1"/>
    </xf>
    <xf numFmtId="0" fontId="12" fillId="9" borderId="0" xfId="0" applyFont="1" applyFill="1" applyAlignment="1">
      <alignment horizontal="left" wrapText="1"/>
    </xf>
    <xf numFmtId="0" fontId="12" fillId="9" borderId="28" xfId="0" applyFont="1" applyFill="1" applyBorder="1" applyAlignment="1">
      <alignment horizontal="left" wrapText="1"/>
    </xf>
    <xf numFmtId="0" fontId="12" fillId="9" borderId="4" xfId="0" applyFont="1" applyFill="1" applyBorder="1" applyAlignment="1">
      <alignment horizontal="left" wrapText="1"/>
    </xf>
    <xf numFmtId="0" fontId="12" fillId="9" borderId="5" xfId="0" applyFont="1" applyFill="1" applyBorder="1" applyAlignment="1">
      <alignment horizontal="left" wrapText="1"/>
    </xf>
    <xf numFmtId="0" fontId="12" fillId="9" borderId="29" xfId="0" applyFont="1" applyFill="1" applyBorder="1" applyAlignment="1">
      <alignment horizontal="left" wrapText="1"/>
    </xf>
    <xf numFmtId="0" fontId="13" fillId="0" borderId="0" xfId="0" applyFont="1" applyAlignment="1">
      <alignment horizontal="left"/>
    </xf>
    <xf numFmtId="0" fontId="12" fillId="0" borderId="12" xfId="0" applyFont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15" fillId="0" borderId="31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/>
    </xf>
    <xf numFmtId="0" fontId="12" fillId="14" borderId="1" xfId="0" applyFont="1" applyFill="1" applyBorder="1" applyAlignment="1">
      <alignment horizontal="left" wrapText="1"/>
    </xf>
    <xf numFmtId="0" fontId="12" fillId="14" borderId="2" xfId="0" applyFont="1" applyFill="1" applyBorder="1" applyAlignment="1">
      <alignment horizontal="left" wrapText="1"/>
    </xf>
    <xf numFmtId="0" fontId="12" fillId="14" borderId="21" xfId="0" applyFont="1" applyFill="1" applyBorder="1" applyAlignment="1">
      <alignment horizontal="left" wrapText="1"/>
    </xf>
    <xf numFmtId="0" fontId="12" fillId="14" borderId="3" xfId="0" applyFont="1" applyFill="1" applyBorder="1" applyAlignment="1">
      <alignment horizontal="left" wrapText="1"/>
    </xf>
    <xf numFmtId="0" fontId="12" fillId="14" borderId="0" xfId="0" applyFont="1" applyFill="1" applyAlignment="1">
      <alignment horizontal="left" wrapText="1"/>
    </xf>
    <xf numFmtId="0" fontId="12" fillId="14" borderId="28" xfId="0" applyFont="1" applyFill="1" applyBorder="1" applyAlignment="1">
      <alignment horizontal="left" wrapText="1"/>
    </xf>
  </cellXfs>
  <cellStyles count="1">
    <cellStyle name="Normal" xfId="0" builtinId="0"/>
  </cellStyles>
  <dxfs count="3">
    <dxf>
      <fill>
        <patternFill>
          <bgColor rgb="FF99FF66"/>
        </patternFill>
      </fill>
    </dxf>
    <dxf>
      <fill>
        <patternFill>
          <bgColor rgb="FFFF696D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427E93"/>
      <color rgb="FFFEF8CB"/>
      <color rgb="FF2DB597"/>
      <color rgb="FF80C3D4"/>
      <color rgb="FFCCFFFF"/>
      <color rgb="FFFF00FF"/>
      <color rgb="FF99FF66"/>
      <color rgb="FF66FF33"/>
      <color rgb="FF3B3B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checked="Checked" firstButton="1" fmlaLink="$AC$10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checked="Checked" firstButton="1" fmlaLink="$Y$1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firstButton="1" fmlaLink="$AA$12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$Y$10" lockText="1" noThreeD="1"/>
</file>

<file path=xl/ctrlProps/ctrlProp20.xml><?xml version="1.0" encoding="utf-8"?>
<formControlPr xmlns="http://schemas.microsoft.com/office/spreadsheetml/2009/9/main" objectType="Radio" checked="Checked" firstButton="1" fmlaLink="$Y$14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firstButton="1" fmlaLink="$AA$14" lockText="1" noThreeD="1"/>
</file>

<file path=xl/ctrlProps/ctrlProp25.xml><?xml version="1.0" encoding="utf-8"?>
<formControlPr xmlns="http://schemas.microsoft.com/office/spreadsheetml/2009/9/main" objectType="Radio" checked="Checked" lockText="1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firstButton="1" fmlaLink="$AC$14" lockText="1" noThreeD="1"/>
</file>

<file path=xl/ctrlProps/ctrlProp28.xml><?xml version="1.0" encoding="utf-8"?>
<formControlPr xmlns="http://schemas.microsoft.com/office/spreadsheetml/2009/9/main" objectType="Radio" checked="Checked" lockText="1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firstButton="1" fmlaLink="$AE$14" lockText="1" noThreeD="1"/>
</file>

<file path=xl/ctrlProps/ctrlProp31.xml><?xml version="1.0" encoding="utf-8"?>
<formControlPr xmlns="http://schemas.microsoft.com/office/spreadsheetml/2009/9/main" objectType="Radio" checked="Checked" lockText="1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Radio" checked="Checked" firstButton="1" fmlaLink="$Y$16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firstButton="1" fmlaLink="$AA$16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checked="Checked" lockText="1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Radio" firstButton="1" fmlaLink="$AC$16" lockText="1" noThreeD="1"/>
</file>

<file path=xl/ctrlProps/ctrlProp43.xml><?xml version="1.0" encoding="utf-8"?>
<formControlPr xmlns="http://schemas.microsoft.com/office/spreadsheetml/2009/9/main" objectType="Radio" checked="Checked" lockText="1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Radio" checked="Checked" firstButton="1" fmlaLink="$Y$18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Radio" firstButton="1" fmlaLink="$AA$18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checked="Checked" lockText="1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Radio" firstButton="1" fmlaLink="$AC$18" lockText="1" noThreeD="1"/>
</file>

<file path=xl/ctrlProps/ctrlProp53.xml><?xml version="1.0" encoding="utf-8"?>
<formControlPr xmlns="http://schemas.microsoft.com/office/spreadsheetml/2009/9/main" objectType="Radio" checked="Checked" lockText="1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Radio" firstButton="1" fmlaLink="$AE$18" lockText="1" noThreeD="1"/>
</file>

<file path=xl/ctrlProps/ctrlProp56.xml><?xml version="1.0" encoding="utf-8"?>
<formControlPr xmlns="http://schemas.microsoft.com/office/spreadsheetml/2009/9/main" objectType="Radio" checked="Checked" lockText="1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fmlaLink="$AG$18" lockText="1" noThreeD="1"/>
</file>

<file path=xl/ctrlProps/ctrlProp59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Radio" checked="Checked" firstButton="1" fmlaLink="$Y$20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firstButton="1" fmlaLink="$AA$20" lockText="1" noThreeD="1"/>
</file>

<file path=xl/ctrlProps/ctrlProp65.xml><?xml version="1.0" encoding="utf-8"?>
<formControlPr xmlns="http://schemas.microsoft.com/office/spreadsheetml/2009/9/main" objectType="Radio" checked="Checked" lockText="1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Radio" firstButton="1" fmlaLink="$AC$20" lockText="1" noThreeD="1"/>
</file>

<file path=xl/ctrlProps/ctrlProp68.xml><?xml version="1.0" encoding="utf-8"?>
<formControlPr xmlns="http://schemas.microsoft.com/office/spreadsheetml/2009/9/main" objectType="Radio" checked="Checked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fmlaLink="$AA$10" lockText="1" noThreeD="1"/>
</file>

<file path=xl/ctrlProps/ctrlProp70.xml><?xml version="1.0" encoding="utf-8"?>
<formControlPr xmlns="http://schemas.microsoft.com/office/spreadsheetml/2009/9/main" objectType="Radio" checked="Checked" firstButton="1" fmlaLink="$Y$22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firstButton="1" fmlaLink="$AA$22" lockText="1" noThreeD="1"/>
</file>

<file path=xl/ctrlProps/ctrlProp74.xml><?xml version="1.0" encoding="utf-8"?>
<formControlPr xmlns="http://schemas.microsoft.com/office/spreadsheetml/2009/9/main" objectType="Radio" checked="Checked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Radio" firstButton="1" fmlaLink="$AC$22" lockText="1" noThreeD="1"/>
</file>

<file path=xl/ctrlProps/ctrlProp77.xml><?xml version="1.0" encoding="utf-8"?>
<formControlPr xmlns="http://schemas.microsoft.com/office/spreadsheetml/2009/9/main" objectType="Radio" checked="Checked" lockText="1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Radio" firstButton="1" fmlaLink="$AE$22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80.xml><?xml version="1.0" encoding="utf-8"?>
<formControlPr xmlns="http://schemas.microsoft.com/office/spreadsheetml/2009/9/main" objectType="Radio" checked="Checked" lockText="1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Radio" checked="Checked" firstButton="1" fmlaLink="$Y$24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Radio" firstButton="1" fmlaLink="$AA$24" lockText="1" noThreeD="1"/>
</file>

<file path=xl/ctrlProps/ctrlProp86.xml><?xml version="1.0" encoding="utf-8"?>
<formControlPr xmlns="http://schemas.microsoft.com/office/spreadsheetml/2009/9/main" objectType="Radio" checked="Checked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Radio" firstButton="1" fmlaLink="$AC$24" lockText="1" noThreeD="1"/>
</file>

<file path=xl/ctrlProps/ctrlProp89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Radio" firstButton="1" fmlaLink="$AE$24" lockText="1" noThreeD="1"/>
</file>

<file path=xl/ctrlProps/ctrlProp92.xml><?xml version="1.0" encoding="utf-8"?>
<formControlPr xmlns="http://schemas.microsoft.com/office/spreadsheetml/2009/9/main" objectType="Radio" checked="Checked" lockText="1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Radio" firstButton="1" fmlaLink="$AG$24" lockText="1" noThreeD="1"/>
</file>

<file path=xl/ctrlProps/ctrlProp95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emf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227229</xdr:colOff>
      <xdr:row>11</xdr:row>
      <xdr:rowOff>64641</xdr:rowOff>
    </xdr:from>
    <xdr:to>
      <xdr:col>5</xdr:col>
      <xdr:colOff>351584</xdr:colOff>
      <xdr:row>11</xdr:row>
      <xdr:rowOff>613281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8247" y="2364248"/>
          <a:ext cx="736676" cy="548640"/>
        </a:xfrm>
        <a:prstGeom prst="rect">
          <a:avLst/>
        </a:prstGeom>
      </xdr:spPr>
    </xdr:pic>
    <xdr:clientData/>
  </xdr:twoCellAnchor>
  <xdr:twoCellAnchor>
    <xdr:from>
      <xdr:col>15</xdr:col>
      <xdr:colOff>30163</xdr:colOff>
      <xdr:row>8</xdr:row>
      <xdr:rowOff>38101</xdr:rowOff>
    </xdr:from>
    <xdr:to>
      <xdr:col>15</xdr:col>
      <xdr:colOff>214313</xdr:colOff>
      <xdr:row>11</xdr:row>
      <xdr:rowOff>971550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6530976" y="1355726"/>
          <a:ext cx="184150" cy="2274887"/>
        </a:xfrm>
        <a:prstGeom prst="rightBrace">
          <a:avLst>
            <a:gd name="adj1" fmla="val 202917"/>
            <a:gd name="adj2" fmla="val 30243"/>
          </a:avLst>
        </a:prstGeom>
        <a:noFill/>
        <a:ln w="38100">
          <a:solidFill>
            <a:srgbClr val="427E9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31749</xdr:colOff>
      <xdr:row>16</xdr:row>
      <xdr:rowOff>9526</xdr:rowOff>
    </xdr:from>
    <xdr:to>
      <xdr:col>15</xdr:col>
      <xdr:colOff>254001</xdr:colOff>
      <xdr:row>19</xdr:row>
      <xdr:rowOff>962026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540499" y="6010276"/>
          <a:ext cx="222252" cy="2275417"/>
        </a:xfrm>
        <a:prstGeom prst="rightBrace">
          <a:avLst>
            <a:gd name="adj1" fmla="val 152083"/>
            <a:gd name="adj2" fmla="val 66605"/>
          </a:avLst>
        </a:prstGeom>
        <a:noFill/>
        <a:ln w="38100">
          <a:solidFill>
            <a:srgbClr val="427E9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161925</xdr:colOff>
      <xdr:row>9</xdr:row>
      <xdr:rowOff>9525</xdr:rowOff>
    </xdr:from>
    <xdr:to>
      <xdr:col>6</xdr:col>
      <xdr:colOff>161925</xdr:colOff>
      <xdr:row>10</xdr:row>
      <xdr:rowOff>0</xdr:rowOff>
    </xdr:to>
    <xdr:sp macro="" textlink="">
      <xdr:nvSpPr>
        <xdr:cNvPr id="65" name="Line 6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3609975" y="1485900"/>
          <a:ext cx="0" cy="10001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161925</xdr:colOff>
      <xdr:row>9</xdr:row>
      <xdr:rowOff>0</xdr:rowOff>
    </xdr:from>
    <xdr:to>
      <xdr:col>6</xdr:col>
      <xdr:colOff>161925</xdr:colOff>
      <xdr:row>10</xdr:row>
      <xdr:rowOff>0</xdr:rowOff>
    </xdr:to>
    <xdr:sp macro="" textlink="">
      <xdr:nvSpPr>
        <xdr:cNvPr id="66" name="Line 6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3609975" y="1476375"/>
          <a:ext cx="0" cy="10096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228600</xdr:colOff>
      <xdr:row>19</xdr:row>
      <xdr:rowOff>733425</xdr:rowOff>
    </xdr:from>
    <xdr:to>
      <xdr:col>3</xdr:col>
      <xdr:colOff>542925</xdr:colOff>
      <xdr:row>20</xdr:row>
      <xdr:rowOff>47625</xdr:rowOff>
    </xdr:to>
    <xdr:sp macro="" textlink="">
      <xdr:nvSpPr>
        <xdr:cNvPr id="109" name="Text Box 10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847850" y="8096250"/>
          <a:ext cx="314325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190500</xdr:colOff>
      <xdr:row>19</xdr:row>
      <xdr:rowOff>733425</xdr:rowOff>
    </xdr:from>
    <xdr:to>
      <xdr:col>2</xdr:col>
      <xdr:colOff>495300</xdr:colOff>
      <xdr:row>20</xdr:row>
      <xdr:rowOff>47625</xdr:rowOff>
    </xdr:to>
    <xdr:sp macro="" textlink="">
      <xdr:nvSpPr>
        <xdr:cNvPr id="110" name="Text Box 11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038225" y="8096250"/>
          <a:ext cx="304800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228600</xdr:colOff>
      <xdr:row>21</xdr:row>
      <xdr:rowOff>501650</xdr:rowOff>
    </xdr:from>
    <xdr:to>
      <xdr:col>1</xdr:col>
      <xdr:colOff>514350</xdr:colOff>
      <xdr:row>21</xdr:row>
      <xdr:rowOff>796925</xdr:rowOff>
    </xdr:to>
    <xdr:sp macro="" textlink="">
      <xdr:nvSpPr>
        <xdr:cNvPr id="111" name="Text Box 11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493183" y="9010650"/>
          <a:ext cx="285750" cy="2952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158747</xdr:colOff>
      <xdr:row>21</xdr:row>
      <xdr:rowOff>716492</xdr:rowOff>
    </xdr:from>
    <xdr:to>
      <xdr:col>2</xdr:col>
      <xdr:colOff>380993</xdr:colOff>
      <xdr:row>22</xdr:row>
      <xdr:rowOff>31750</xdr:rowOff>
    </xdr:to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58747" y="10519305"/>
          <a:ext cx="1341434" cy="72813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Mouse in line with Shoulder (1)</a:t>
          </a:r>
        </a:p>
      </xdr:txBody>
    </xdr:sp>
    <xdr:clientData/>
  </xdr:twoCellAnchor>
  <xdr:twoCellAnchor>
    <xdr:from>
      <xdr:col>19</xdr:col>
      <xdr:colOff>123247</xdr:colOff>
      <xdr:row>13</xdr:row>
      <xdr:rowOff>1178219</xdr:rowOff>
    </xdr:from>
    <xdr:to>
      <xdr:col>19</xdr:col>
      <xdr:colOff>816411</xdr:colOff>
      <xdr:row>15</xdr:row>
      <xdr:rowOff>68037</xdr:rowOff>
    </xdr:to>
    <xdr:sp macro="" textlink="">
      <xdr:nvSpPr>
        <xdr:cNvPr id="147" name="Text Box 16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1063390" y="4838540"/>
          <a:ext cx="693164" cy="25053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NOTES:</a:t>
          </a:r>
        </a:p>
      </xdr:txBody>
    </xdr:sp>
    <xdr:clientData/>
  </xdr:twoCellAnchor>
  <xdr:twoCellAnchor>
    <xdr:from>
      <xdr:col>15</xdr:col>
      <xdr:colOff>30163</xdr:colOff>
      <xdr:row>12</xdr:row>
      <xdr:rowOff>144463</xdr:rowOff>
    </xdr:from>
    <xdr:to>
      <xdr:col>15</xdr:col>
      <xdr:colOff>246062</xdr:colOff>
      <xdr:row>15</xdr:row>
      <xdr:rowOff>982662</xdr:rowOff>
    </xdr:to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/>
        </xdr:cNvSpPr>
      </xdr:nvSpPr>
      <xdr:spPr bwMode="auto">
        <a:xfrm>
          <a:off x="9065306" y="3246892"/>
          <a:ext cx="215899" cy="2198913"/>
        </a:xfrm>
        <a:prstGeom prst="rightBrace">
          <a:avLst>
            <a:gd name="adj1" fmla="val 202917"/>
            <a:gd name="adj2" fmla="val 26707"/>
          </a:avLst>
        </a:prstGeom>
        <a:noFill/>
        <a:ln w="38100">
          <a:solidFill>
            <a:srgbClr val="427E9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25398</xdr:colOff>
      <xdr:row>20</xdr:row>
      <xdr:rowOff>38101</xdr:rowOff>
    </xdr:from>
    <xdr:to>
      <xdr:col>15</xdr:col>
      <xdr:colOff>243417</xdr:colOff>
      <xdr:row>23</xdr:row>
      <xdr:rowOff>1019175</xdr:rowOff>
    </xdr:to>
    <xdr:sp macro="" textlink="">
      <xdr:nvSpPr>
        <xdr:cNvPr id="176" name="AutoShape 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/>
        </xdr:cNvSpPr>
      </xdr:nvSpPr>
      <xdr:spPr bwMode="auto">
        <a:xfrm>
          <a:off x="6534148" y="8367184"/>
          <a:ext cx="218019" cy="2346324"/>
        </a:xfrm>
        <a:prstGeom prst="rightBrace">
          <a:avLst>
            <a:gd name="adj1" fmla="val 152083"/>
            <a:gd name="adj2" fmla="val 66613"/>
          </a:avLst>
        </a:prstGeom>
        <a:noFill/>
        <a:ln w="38100">
          <a:solidFill>
            <a:srgbClr val="427E9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28575</xdr:colOff>
      <xdr:row>8</xdr:row>
      <xdr:rowOff>57150</xdr:rowOff>
    </xdr:from>
    <xdr:to>
      <xdr:col>18</xdr:col>
      <xdr:colOff>285750</xdr:colOff>
      <xdr:row>13</xdr:row>
      <xdr:rowOff>942975</xdr:rowOff>
    </xdr:to>
    <xdr:sp macro="" textlink="">
      <xdr:nvSpPr>
        <xdr:cNvPr id="177" name="AutoShape 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/>
        </xdr:cNvSpPr>
      </xdr:nvSpPr>
      <xdr:spPr bwMode="auto">
        <a:xfrm>
          <a:off x="7799388" y="1374775"/>
          <a:ext cx="257175" cy="3417888"/>
        </a:xfrm>
        <a:prstGeom prst="rightBrace">
          <a:avLst>
            <a:gd name="adj1" fmla="val 152083"/>
            <a:gd name="adj2" fmla="val 45618"/>
          </a:avLst>
        </a:prstGeom>
        <a:noFill/>
        <a:ln w="38100">
          <a:solidFill>
            <a:srgbClr val="427E9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19050</xdr:colOff>
      <xdr:row>18</xdr:row>
      <xdr:rowOff>28575</xdr:rowOff>
    </xdr:from>
    <xdr:to>
      <xdr:col>18</xdr:col>
      <xdr:colOff>295275</xdr:colOff>
      <xdr:row>23</xdr:row>
      <xdr:rowOff>902759</xdr:rowOff>
    </xdr:to>
    <xdr:sp macro="" textlink="">
      <xdr:nvSpPr>
        <xdr:cNvPr id="178" name="AutoShape 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/>
        </xdr:cNvSpPr>
      </xdr:nvSpPr>
      <xdr:spPr bwMode="auto">
        <a:xfrm>
          <a:off x="7797800" y="7193492"/>
          <a:ext cx="276225" cy="3403600"/>
        </a:xfrm>
        <a:prstGeom prst="rightBrace">
          <a:avLst>
            <a:gd name="adj1" fmla="val 152083"/>
            <a:gd name="adj2" fmla="val 45790"/>
          </a:avLst>
        </a:prstGeom>
        <a:noFill/>
        <a:ln w="38100">
          <a:solidFill>
            <a:srgbClr val="427E9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11</xdr:row>
      <xdr:rowOff>476250</xdr:rowOff>
    </xdr:from>
    <xdr:to>
      <xdr:col>21</xdr:col>
      <xdr:colOff>352425</xdr:colOff>
      <xdr:row>11</xdr:row>
      <xdr:rowOff>476250</xdr:rowOff>
    </xdr:to>
    <xdr:cxnSp macro="">
      <xdr:nvCxnSpPr>
        <xdr:cNvPr id="180" name="Straight Arrow Connector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/>
      </xdr:nvCxnSpPr>
      <xdr:spPr>
        <a:xfrm>
          <a:off x="9906000" y="3133725"/>
          <a:ext cx="542925" cy="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179917</xdr:colOff>
      <xdr:row>13</xdr:row>
      <xdr:rowOff>614892</xdr:rowOff>
    </xdr:from>
    <xdr:to>
      <xdr:col>5</xdr:col>
      <xdr:colOff>497413</xdr:colOff>
      <xdr:row>14</xdr:row>
      <xdr:rowOff>66675</xdr:rowOff>
    </xdr:to>
    <xdr:sp macro="" textlink="">
      <xdr:nvSpPr>
        <xdr:cNvPr id="179" name="Text Box 11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2878667" y="4435475"/>
          <a:ext cx="931329" cy="4572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Too High (Shoulders Shrugged) (2)</a:t>
          </a:r>
        </a:p>
      </xdr:txBody>
    </xdr:sp>
    <xdr:clientData/>
  </xdr:twoCellAnchor>
  <xdr:twoCellAnchor>
    <xdr:from>
      <xdr:col>7</xdr:col>
      <xdr:colOff>463860</xdr:colOff>
      <xdr:row>17</xdr:row>
      <xdr:rowOff>644241</xdr:rowOff>
    </xdr:from>
    <xdr:to>
      <xdr:col>10</xdr:col>
      <xdr:colOff>130484</xdr:colOff>
      <xdr:row>17</xdr:row>
      <xdr:rowOff>1348896</xdr:rowOff>
    </xdr:to>
    <xdr:sp macro="" textlink="">
      <xdr:nvSpPr>
        <xdr:cNvPr id="182" name="Text Box 11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5572724" y="7337718"/>
          <a:ext cx="1251237" cy="70465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Neck Twist Greater </a:t>
          </a:r>
        </a:p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than 30° (+1)</a:t>
          </a:r>
        </a:p>
      </xdr:txBody>
    </xdr:sp>
    <xdr:clientData/>
  </xdr:twoCellAnchor>
  <xdr:twoCellAnchor>
    <xdr:from>
      <xdr:col>6</xdr:col>
      <xdr:colOff>1149040</xdr:colOff>
      <xdr:row>23</xdr:row>
      <xdr:rowOff>671545</xdr:rowOff>
    </xdr:from>
    <xdr:to>
      <xdr:col>9</xdr:col>
      <xdr:colOff>195028</xdr:colOff>
      <xdr:row>23</xdr:row>
      <xdr:rowOff>1044874</xdr:rowOff>
    </xdr:to>
    <xdr:sp macro="" textlink="">
      <xdr:nvSpPr>
        <xdr:cNvPr id="184" name="Text Box 114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5074701" y="12060724"/>
          <a:ext cx="1304773" cy="373329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Reaching to Overhead Items (+1)</a:t>
          </a:r>
        </a:p>
      </xdr:txBody>
    </xdr:sp>
    <xdr:clientData/>
  </xdr:twoCellAnchor>
  <xdr:twoCellAnchor>
    <xdr:from>
      <xdr:col>6</xdr:col>
      <xdr:colOff>1152525</xdr:colOff>
      <xdr:row>8</xdr:row>
      <xdr:rowOff>710</xdr:rowOff>
    </xdr:from>
    <xdr:to>
      <xdr:col>10</xdr:col>
      <xdr:colOff>64632</xdr:colOff>
      <xdr:row>9</xdr:row>
      <xdr:rowOff>16535</xdr:rowOff>
    </xdr:to>
    <xdr:sp macro="" textlink="">
      <xdr:nvSpPr>
        <xdr:cNvPr id="186" name="Text Box 10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5057775" y="667460"/>
          <a:ext cx="1698170" cy="182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sng" strike="noStrike" baseline="0">
              <a:solidFill>
                <a:schemeClr val="bg1"/>
              </a:solidFill>
              <a:latin typeface="Arial"/>
              <a:cs typeface="Arial"/>
            </a:rPr>
            <a:t>Additional Considerations</a:t>
          </a:r>
          <a:endParaRPr lang="en-US" sz="800" b="0" i="0" u="none" strike="noStrike" baseline="0">
            <a:solidFill>
              <a:schemeClr val="bg1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1095904</xdr:colOff>
      <xdr:row>10</xdr:row>
      <xdr:rowOff>4972</xdr:rowOff>
    </xdr:from>
    <xdr:to>
      <xdr:col>10</xdr:col>
      <xdr:colOff>8010</xdr:colOff>
      <xdr:row>11</xdr:row>
      <xdr:rowOff>188543</xdr:rowOff>
    </xdr:to>
    <xdr:sp macro="" textlink="">
      <xdr:nvSpPr>
        <xdr:cNvPr id="187" name="Text Box 104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5010679" y="2090947"/>
          <a:ext cx="1693406" cy="355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sng" strike="noStrike" baseline="0">
              <a:solidFill>
                <a:schemeClr val="bg1"/>
              </a:solidFill>
              <a:latin typeface="Arial"/>
              <a:cs typeface="Arial"/>
            </a:rPr>
            <a:t>Additional Considerations</a:t>
          </a:r>
          <a:endParaRPr lang="en-US" sz="800" b="0" i="0" u="none" strike="noStrike" baseline="0">
            <a:solidFill>
              <a:schemeClr val="bg1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1064419</xdr:colOff>
      <xdr:row>12</xdr:row>
      <xdr:rowOff>10585</xdr:rowOff>
    </xdr:from>
    <xdr:to>
      <xdr:col>9</xdr:col>
      <xdr:colOff>500401</xdr:colOff>
      <xdr:row>13</xdr:row>
      <xdr:rowOff>5244</xdr:rowOff>
    </xdr:to>
    <xdr:sp macro="" textlink="">
      <xdr:nvSpPr>
        <xdr:cNvPr id="188" name="Text Box 104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4969669" y="3034773"/>
          <a:ext cx="1698170" cy="173252"/>
        </a:xfrm>
        <a:prstGeom prst="rect">
          <a:avLst/>
        </a:prstGeom>
        <a:solidFill>
          <a:srgbClr val="2DB597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sng" strike="noStrike" baseline="0">
              <a:solidFill>
                <a:schemeClr val="bg1"/>
              </a:solidFill>
              <a:latin typeface="Arial"/>
              <a:cs typeface="Arial"/>
            </a:rPr>
            <a:t>Additional Considerations</a:t>
          </a:r>
          <a:endParaRPr lang="en-US" sz="800" b="0" i="0" u="none" strike="noStrike" baseline="0">
            <a:solidFill>
              <a:schemeClr val="bg1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252380</xdr:colOff>
      <xdr:row>14</xdr:row>
      <xdr:rowOff>9958</xdr:rowOff>
    </xdr:from>
    <xdr:to>
      <xdr:col>12</xdr:col>
      <xdr:colOff>189085</xdr:colOff>
      <xdr:row>15</xdr:row>
      <xdr:rowOff>15200</xdr:rowOff>
    </xdr:to>
    <xdr:sp macro="" textlink="">
      <xdr:nvSpPr>
        <xdr:cNvPr id="189" name="Text Box 10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5988547" y="4835958"/>
          <a:ext cx="1704121" cy="174575"/>
        </a:xfrm>
        <a:prstGeom prst="rect">
          <a:avLst/>
        </a:prstGeom>
        <a:solidFill>
          <a:srgbClr val="2DB597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sng" strike="noStrike" baseline="0">
              <a:solidFill>
                <a:schemeClr val="bg1"/>
              </a:solidFill>
              <a:latin typeface="Arial"/>
              <a:cs typeface="Arial"/>
            </a:rPr>
            <a:t>Additional Considerations</a:t>
          </a:r>
          <a:endParaRPr lang="en-US" sz="800" b="0" i="0" u="none" strike="noStrike" baseline="0">
            <a:solidFill>
              <a:schemeClr val="bg1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996820</xdr:colOff>
      <xdr:row>16</xdr:row>
      <xdr:rowOff>2212</xdr:rowOff>
    </xdr:from>
    <xdr:to>
      <xdr:col>9</xdr:col>
      <xdr:colOff>444708</xdr:colOff>
      <xdr:row>17</xdr:row>
      <xdr:rowOff>23208</xdr:rowOff>
    </xdr:to>
    <xdr:sp macro="" textlink="">
      <xdr:nvSpPr>
        <xdr:cNvPr id="190" name="Text Box 104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4902070" y="5395743"/>
          <a:ext cx="1710076" cy="187684"/>
        </a:xfrm>
        <a:prstGeom prst="rect">
          <a:avLst/>
        </a:prstGeom>
        <a:solidFill>
          <a:srgbClr val="2DB597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sng" strike="noStrike" baseline="0">
              <a:solidFill>
                <a:schemeClr val="bg1"/>
              </a:solidFill>
              <a:latin typeface="Arial"/>
              <a:cs typeface="Arial"/>
            </a:rPr>
            <a:t>Additional Considerations</a:t>
          </a:r>
          <a:endParaRPr lang="en-US" sz="800" b="0" i="0" u="none" strike="noStrike" baseline="0">
            <a:solidFill>
              <a:schemeClr val="bg1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581027</xdr:colOff>
      <xdr:row>20</xdr:row>
      <xdr:rowOff>10623</xdr:rowOff>
    </xdr:from>
    <xdr:to>
      <xdr:col>9</xdr:col>
      <xdr:colOff>17008</xdr:colOff>
      <xdr:row>21</xdr:row>
      <xdr:rowOff>5173</xdr:rowOff>
    </xdr:to>
    <xdr:sp macro="" textlink="">
      <xdr:nvSpPr>
        <xdr:cNvPr id="191" name="Text Box 104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4486277" y="7761592"/>
          <a:ext cx="1698169" cy="173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sng" strike="noStrike" baseline="0">
              <a:solidFill>
                <a:schemeClr val="bg1"/>
              </a:solidFill>
              <a:latin typeface="Arial"/>
              <a:cs typeface="Arial"/>
            </a:rPr>
            <a:t>Additional Considerations</a:t>
          </a:r>
          <a:endParaRPr lang="en-US" sz="800" b="0" i="0" u="none" strike="noStrike" baseline="0">
            <a:solidFill>
              <a:schemeClr val="bg1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216164</xdr:colOff>
      <xdr:row>22</xdr:row>
      <xdr:rowOff>11211</xdr:rowOff>
    </xdr:from>
    <xdr:to>
      <xdr:col>8</xdr:col>
      <xdr:colOff>111199</xdr:colOff>
      <xdr:row>23</xdr:row>
      <xdr:rowOff>5870</xdr:rowOff>
    </xdr:to>
    <xdr:sp macro="" textlink="">
      <xdr:nvSpPr>
        <xdr:cNvPr id="192" name="Text Box 104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4121414" y="8952805"/>
          <a:ext cx="1704785" cy="1732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sng" strike="noStrike" baseline="0">
              <a:solidFill>
                <a:schemeClr val="bg1"/>
              </a:solidFill>
              <a:latin typeface="Arial"/>
              <a:cs typeface="Arial"/>
            </a:rPr>
            <a:t>Additional Considerations</a:t>
          </a:r>
          <a:endParaRPr lang="en-US" sz="800" b="0" i="0" u="none" strike="noStrike" baseline="0">
            <a:solidFill>
              <a:schemeClr val="bg1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84663</xdr:colOff>
      <xdr:row>9</xdr:row>
      <xdr:rowOff>642098</xdr:rowOff>
    </xdr:from>
    <xdr:to>
      <xdr:col>2</xdr:col>
      <xdr:colOff>34921</xdr:colOff>
      <xdr:row>9</xdr:row>
      <xdr:rowOff>963937</xdr:rowOff>
    </xdr:to>
    <xdr:sp macro="" textlink="">
      <xdr:nvSpPr>
        <xdr:cNvPr id="193" name="Text Box 11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351946" y="2119445"/>
          <a:ext cx="795845" cy="321839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marL="0" marR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Knees at 90</a:t>
          </a:r>
          <a:r>
            <a:rPr lang="en-US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° (1)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algn="ctr" rtl="0">
            <a:lnSpc>
              <a:spcPts val="800"/>
            </a:lnSpc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77338</xdr:colOff>
      <xdr:row>9</xdr:row>
      <xdr:rowOff>634995</xdr:rowOff>
    </xdr:from>
    <xdr:to>
      <xdr:col>3</xdr:col>
      <xdr:colOff>101680</xdr:colOff>
      <xdr:row>10</xdr:row>
      <xdr:rowOff>95243</xdr:rowOff>
    </xdr:to>
    <xdr:sp macro="" textlink="">
      <xdr:nvSpPr>
        <xdr:cNvPr id="194" name="Text Box 11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194361" y="2111370"/>
          <a:ext cx="994160" cy="469032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marL="0" marR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Too low-    Knee Angle     &lt; 90</a:t>
          </a:r>
          <a:r>
            <a:rPr lang="en-US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° (2)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algn="ctr" rtl="0">
            <a:lnSpc>
              <a:spcPts val="800"/>
            </a:lnSpc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205305</xdr:colOff>
      <xdr:row>9</xdr:row>
      <xdr:rowOff>645578</xdr:rowOff>
    </xdr:from>
    <xdr:to>
      <xdr:col>4</xdr:col>
      <xdr:colOff>388396</xdr:colOff>
      <xdr:row>10</xdr:row>
      <xdr:rowOff>52911</xdr:rowOff>
    </xdr:to>
    <xdr:sp macro="" textlink="">
      <xdr:nvSpPr>
        <xdr:cNvPr id="195" name="Text Box 11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2089138" y="2106078"/>
          <a:ext cx="796925" cy="4127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marL="0" marR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Too High - Knee Angle &gt; 90</a:t>
          </a:r>
          <a:r>
            <a:rPr lang="en-US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° (2)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marL="0" marR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sz="900">
            <a:effectLst/>
          </a:endParaRPr>
        </a:p>
        <a:p>
          <a:pPr algn="ctr" rtl="0">
            <a:lnSpc>
              <a:spcPts val="800"/>
            </a:lnSpc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505872</xdr:colOff>
      <xdr:row>9</xdr:row>
      <xdr:rowOff>622685</xdr:rowOff>
    </xdr:from>
    <xdr:to>
      <xdr:col>6</xdr:col>
      <xdr:colOff>75131</xdr:colOff>
      <xdr:row>10</xdr:row>
      <xdr:rowOff>51183</xdr:rowOff>
    </xdr:to>
    <xdr:sp macro="" textlink="">
      <xdr:nvSpPr>
        <xdr:cNvPr id="196" name="Text Box 11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2998895" y="2100032"/>
          <a:ext cx="784182" cy="43931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marL="0" marR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 foot contact on ground (3)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algn="ctr" rtl="0">
            <a:lnSpc>
              <a:spcPts val="800"/>
            </a:lnSpc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1021259</xdr:colOff>
      <xdr:row>9</xdr:row>
      <xdr:rowOff>293946</xdr:rowOff>
    </xdr:from>
    <xdr:to>
      <xdr:col>8</xdr:col>
      <xdr:colOff>350691</xdr:colOff>
      <xdr:row>9</xdr:row>
      <xdr:rowOff>797135</xdr:rowOff>
    </xdr:to>
    <xdr:sp macro="" textlink="">
      <xdr:nvSpPr>
        <xdr:cNvPr id="197" name="Text Box 11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4940116" y="1205625"/>
          <a:ext cx="1139182" cy="503189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Insufficient Space Under Desk - Ability to Cross Legs (+1)</a:t>
          </a:r>
        </a:p>
      </xdr:txBody>
    </xdr:sp>
    <xdr:clientData/>
  </xdr:twoCellAnchor>
  <xdr:twoCellAnchor>
    <xdr:from>
      <xdr:col>10</xdr:col>
      <xdr:colOff>151072</xdr:colOff>
      <xdr:row>9</xdr:row>
      <xdr:rowOff>376207</xdr:rowOff>
    </xdr:from>
    <xdr:to>
      <xdr:col>13</xdr:col>
      <xdr:colOff>14570</xdr:colOff>
      <xdr:row>9</xdr:row>
      <xdr:rowOff>714873</xdr:rowOff>
    </xdr:to>
    <xdr:sp macro="" textlink="">
      <xdr:nvSpPr>
        <xdr:cNvPr id="198" name="Text Box 113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6859393" y="1287886"/>
          <a:ext cx="1033713" cy="33866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Non-Adjustable</a:t>
          </a:r>
          <a:b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(+1)</a:t>
          </a:r>
        </a:p>
      </xdr:txBody>
    </xdr:sp>
    <xdr:clientData/>
  </xdr:twoCellAnchor>
  <xdr:twoCellAnchor>
    <xdr:from>
      <xdr:col>0</xdr:col>
      <xdr:colOff>189537</xdr:colOff>
      <xdr:row>11</xdr:row>
      <xdr:rowOff>624401</xdr:rowOff>
    </xdr:from>
    <xdr:to>
      <xdr:col>2</xdr:col>
      <xdr:colOff>676371</xdr:colOff>
      <xdr:row>12</xdr:row>
      <xdr:rowOff>169329</xdr:rowOff>
    </xdr:to>
    <xdr:sp macro="" textlink="">
      <xdr:nvSpPr>
        <xdr:cNvPr id="199" name="Text Box 11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89537" y="2636557"/>
          <a:ext cx="1594115" cy="55696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Approximately 3 inches      of space between knee  and edge of seat. (1)</a:t>
          </a:r>
        </a:p>
      </xdr:txBody>
    </xdr:sp>
    <xdr:clientData/>
  </xdr:twoCellAnchor>
  <xdr:twoCellAnchor>
    <xdr:from>
      <xdr:col>2</xdr:col>
      <xdr:colOff>548888</xdr:colOff>
      <xdr:row>11</xdr:row>
      <xdr:rowOff>624401</xdr:rowOff>
    </xdr:from>
    <xdr:to>
      <xdr:col>3</xdr:col>
      <xdr:colOff>569862</xdr:colOff>
      <xdr:row>12</xdr:row>
      <xdr:rowOff>42318</xdr:rowOff>
    </xdr:to>
    <xdr:sp macro="" textlink="">
      <xdr:nvSpPr>
        <xdr:cNvPr id="200" name="Text Box 11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665911" y="3282742"/>
          <a:ext cx="990792" cy="42670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marL="0" marR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Too Long -      </a:t>
          </a:r>
        </a:p>
        <a:p>
          <a:pPr marL="0" marR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&lt; 3" of space (2)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algn="ctr" rtl="0">
            <a:lnSpc>
              <a:spcPts val="800"/>
            </a:lnSpc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162108</xdr:colOff>
      <xdr:row>11</xdr:row>
      <xdr:rowOff>613826</xdr:rowOff>
    </xdr:from>
    <xdr:to>
      <xdr:col>5</xdr:col>
      <xdr:colOff>419961</xdr:colOff>
      <xdr:row>12</xdr:row>
      <xdr:rowOff>74077</xdr:rowOff>
    </xdr:to>
    <xdr:sp macro="" textlink="">
      <xdr:nvSpPr>
        <xdr:cNvPr id="201" name="Text Box 11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2859415" y="3272167"/>
          <a:ext cx="868319" cy="46903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marL="0" marR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Too Short -  &gt; 3" of space (2)</a:t>
          </a:r>
        </a:p>
      </xdr:txBody>
    </xdr:sp>
    <xdr:clientData/>
  </xdr:twoCellAnchor>
  <xdr:twoCellAnchor>
    <xdr:from>
      <xdr:col>8</xdr:col>
      <xdr:colOff>201089</xdr:colOff>
      <xdr:row>11</xdr:row>
      <xdr:rowOff>385216</xdr:rowOff>
    </xdr:from>
    <xdr:to>
      <xdr:col>10</xdr:col>
      <xdr:colOff>277003</xdr:colOff>
      <xdr:row>11</xdr:row>
      <xdr:rowOff>701656</xdr:rowOff>
    </xdr:to>
    <xdr:sp macro="" textlink="">
      <xdr:nvSpPr>
        <xdr:cNvPr id="202" name="Text Box 11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5929696" y="2480716"/>
          <a:ext cx="1055628" cy="31644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Non-  Adjustable (+1)</a:t>
          </a:r>
        </a:p>
      </xdr:txBody>
    </xdr:sp>
    <xdr:clientData/>
  </xdr:twoCellAnchor>
  <xdr:twoCellAnchor>
    <xdr:from>
      <xdr:col>1</xdr:col>
      <xdr:colOff>4234</xdr:colOff>
      <xdr:row>13</xdr:row>
      <xdr:rowOff>618064</xdr:rowOff>
    </xdr:from>
    <xdr:to>
      <xdr:col>2</xdr:col>
      <xdr:colOff>476251</xdr:colOff>
      <xdr:row>14</xdr:row>
      <xdr:rowOff>42330</xdr:rowOff>
    </xdr:to>
    <xdr:sp macro="" textlink="">
      <xdr:nvSpPr>
        <xdr:cNvPr id="203" name="Text Box 11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268817" y="4438647"/>
          <a:ext cx="1318684" cy="42968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Elbows Supported in line with shoulders, shoulders relaxed (1)</a:t>
          </a:r>
        </a:p>
      </xdr:txBody>
    </xdr:sp>
    <xdr:clientData/>
  </xdr:twoCellAnchor>
  <xdr:twoCellAnchor>
    <xdr:from>
      <xdr:col>2</xdr:col>
      <xdr:colOff>522813</xdr:colOff>
      <xdr:row>13</xdr:row>
      <xdr:rowOff>618065</xdr:rowOff>
    </xdr:from>
    <xdr:to>
      <xdr:col>4</xdr:col>
      <xdr:colOff>84662</xdr:colOff>
      <xdr:row>14</xdr:row>
      <xdr:rowOff>31750</xdr:rowOff>
    </xdr:to>
    <xdr:sp macro="" textlink="">
      <xdr:nvSpPr>
        <xdr:cNvPr id="204" name="Text Box 11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634063" y="4438648"/>
          <a:ext cx="948266" cy="419102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Too Low (Arms Unsupported) (2)</a:t>
          </a:r>
        </a:p>
      </xdr:txBody>
    </xdr:sp>
    <xdr:clientData/>
  </xdr:twoCellAnchor>
  <xdr:twoCellAnchor>
    <xdr:from>
      <xdr:col>10</xdr:col>
      <xdr:colOff>69012</xdr:colOff>
      <xdr:row>13</xdr:row>
      <xdr:rowOff>560146</xdr:rowOff>
    </xdr:from>
    <xdr:to>
      <xdr:col>12</xdr:col>
      <xdr:colOff>263526</xdr:colOff>
      <xdr:row>13</xdr:row>
      <xdr:rowOff>1109419</xdr:rowOff>
    </xdr:to>
    <xdr:sp macro="" textlink="">
      <xdr:nvSpPr>
        <xdr:cNvPr id="205" name="Text Box 11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6777333" y="4281700"/>
          <a:ext cx="983729" cy="54927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Hard/Damaged surface (+1)</a:t>
          </a:r>
        </a:p>
      </xdr:txBody>
    </xdr:sp>
    <xdr:clientData/>
  </xdr:twoCellAnchor>
  <xdr:twoCellAnchor>
    <xdr:from>
      <xdr:col>6</xdr:col>
      <xdr:colOff>148169</xdr:colOff>
      <xdr:row>13</xdr:row>
      <xdr:rowOff>627427</xdr:rowOff>
    </xdr:from>
    <xdr:to>
      <xdr:col>6</xdr:col>
      <xdr:colOff>1068918</xdr:colOff>
      <xdr:row>13</xdr:row>
      <xdr:rowOff>1124843</xdr:rowOff>
    </xdr:to>
    <xdr:sp macro="" textlink="">
      <xdr:nvSpPr>
        <xdr:cNvPr id="206" name="Text Box 11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4073830" y="4348981"/>
          <a:ext cx="920749" cy="49741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Too Wide (+1)</a:t>
          </a:r>
        </a:p>
      </xdr:txBody>
    </xdr:sp>
    <xdr:clientData/>
  </xdr:twoCellAnchor>
  <xdr:twoCellAnchor>
    <xdr:from>
      <xdr:col>7</xdr:col>
      <xdr:colOff>179917</xdr:colOff>
      <xdr:row>13</xdr:row>
      <xdr:rowOff>664255</xdr:rowOff>
    </xdr:from>
    <xdr:to>
      <xdr:col>9</xdr:col>
      <xdr:colOff>402166</xdr:colOff>
      <xdr:row>13</xdr:row>
      <xdr:rowOff>1213528</xdr:rowOff>
    </xdr:to>
    <xdr:sp macro="" textlink="">
      <xdr:nvSpPr>
        <xdr:cNvPr id="207" name="Text Box 11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5303006" y="4385809"/>
          <a:ext cx="1283606" cy="54927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Non- Adjustable (+1)</a:t>
          </a:r>
        </a:p>
      </xdr:txBody>
    </xdr:sp>
    <xdr:clientData/>
  </xdr:twoCellAnchor>
  <xdr:twoCellAnchor>
    <xdr:from>
      <xdr:col>0</xdr:col>
      <xdr:colOff>211668</xdr:colOff>
      <xdr:row>15</xdr:row>
      <xdr:rowOff>576547</xdr:rowOff>
    </xdr:from>
    <xdr:to>
      <xdr:col>2</xdr:col>
      <xdr:colOff>349250</xdr:colOff>
      <xdr:row>16</xdr:row>
      <xdr:rowOff>96064</xdr:rowOff>
    </xdr:to>
    <xdr:sp macro="" textlink="">
      <xdr:nvSpPr>
        <xdr:cNvPr id="208" name="Text Box 11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211668" y="5698066"/>
          <a:ext cx="1251274" cy="91163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Adequate Lumbar Support- Chair reclined between 95° and 110</a:t>
          </a:r>
          <a:r>
            <a:rPr lang="en-US" sz="1000" b="0" i="0" baseline="0">
              <a:effectLst/>
              <a:latin typeface="+mn-lt"/>
              <a:ea typeface="+mn-ea"/>
              <a:cs typeface="+mn-cs"/>
            </a:rPr>
            <a:t>° (1)</a:t>
          </a: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141552</xdr:colOff>
      <xdr:row>15</xdr:row>
      <xdr:rowOff>623112</xdr:rowOff>
    </xdr:from>
    <xdr:to>
      <xdr:col>4</xdr:col>
      <xdr:colOff>141552</xdr:colOff>
      <xdr:row>15</xdr:row>
      <xdr:rowOff>1127125</xdr:rowOff>
    </xdr:to>
    <xdr:sp macro="" textlink="">
      <xdr:nvSpPr>
        <xdr:cNvPr id="209" name="Text Box 11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260740" y="7020737"/>
          <a:ext cx="1579562" cy="50401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 Lumbar Support OR Lumbar Support Not in Small of Back (2)</a:t>
          </a:r>
        </a:p>
      </xdr:txBody>
    </xdr:sp>
    <xdr:clientData/>
  </xdr:twoCellAnchor>
  <xdr:twoCellAnchor>
    <xdr:from>
      <xdr:col>3</xdr:col>
      <xdr:colOff>605367</xdr:colOff>
      <xdr:row>15</xdr:row>
      <xdr:rowOff>616760</xdr:rowOff>
    </xdr:from>
    <xdr:to>
      <xdr:col>5</xdr:col>
      <xdr:colOff>359835</xdr:colOff>
      <xdr:row>16</xdr:row>
      <xdr:rowOff>117227</xdr:rowOff>
    </xdr:to>
    <xdr:sp macro="" textlink="">
      <xdr:nvSpPr>
        <xdr:cNvPr id="210" name="Text Box 11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2693540" y="5738279"/>
          <a:ext cx="970737" cy="89258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Angled Too Far Back (Greater than 110</a:t>
          </a:r>
          <a:r>
            <a:rPr lang="en-US" sz="1000" b="0" i="0" baseline="0">
              <a:effectLst/>
              <a:latin typeface="+mn-lt"/>
              <a:ea typeface="+mn-ea"/>
              <a:cs typeface="+mn-cs"/>
            </a:rPr>
            <a:t>°) (2)</a:t>
          </a: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275163</xdr:colOff>
      <xdr:row>15</xdr:row>
      <xdr:rowOff>646396</xdr:rowOff>
    </xdr:from>
    <xdr:to>
      <xdr:col>6</xdr:col>
      <xdr:colOff>698497</xdr:colOff>
      <xdr:row>16</xdr:row>
      <xdr:rowOff>64312</xdr:rowOff>
    </xdr:to>
    <xdr:sp macro="" textlink="">
      <xdr:nvSpPr>
        <xdr:cNvPr id="211" name="Text Box 11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3579605" y="5767915"/>
          <a:ext cx="1031469" cy="810032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Angled Too Far Forward (Less than 95°) (2)</a:t>
          </a:r>
        </a:p>
      </xdr:txBody>
    </xdr:sp>
    <xdr:clientData/>
  </xdr:twoCellAnchor>
  <xdr:twoCellAnchor>
    <xdr:from>
      <xdr:col>6</xdr:col>
      <xdr:colOff>539748</xdr:colOff>
      <xdr:row>15</xdr:row>
      <xdr:rowOff>646397</xdr:rowOff>
    </xdr:from>
    <xdr:to>
      <xdr:col>8</xdr:col>
      <xdr:colOff>63500</xdr:colOff>
      <xdr:row>15</xdr:row>
      <xdr:rowOff>1341438</xdr:rowOff>
    </xdr:to>
    <xdr:sp macro="" textlink="">
      <xdr:nvSpPr>
        <xdr:cNvPr id="212" name="Text Box 11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4460873" y="7044022"/>
          <a:ext cx="1333502" cy="69504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 Back Support (ie Stool OR Worker Leaning Forward) (2)</a:t>
          </a:r>
        </a:p>
      </xdr:txBody>
    </xdr:sp>
    <xdr:clientData/>
  </xdr:twoCellAnchor>
  <xdr:twoCellAnchor>
    <xdr:from>
      <xdr:col>7</xdr:col>
      <xdr:colOff>550331</xdr:colOff>
      <xdr:row>15</xdr:row>
      <xdr:rowOff>606288</xdr:rowOff>
    </xdr:from>
    <xdr:to>
      <xdr:col>11</xdr:col>
      <xdr:colOff>116414</xdr:colOff>
      <xdr:row>15</xdr:row>
      <xdr:rowOff>1373188</xdr:rowOff>
    </xdr:to>
    <xdr:sp macro="" textlink="">
      <xdr:nvSpPr>
        <xdr:cNvPr id="213" name="Text Box 113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5670019" y="7003913"/>
          <a:ext cx="1764770" cy="7669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Work Surface Too High, Shoulders Shrugged</a:t>
          </a:r>
        </a:p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(+1)</a:t>
          </a:r>
        </a:p>
      </xdr:txBody>
    </xdr:sp>
    <xdr:clientData/>
  </xdr:twoCellAnchor>
  <xdr:twoCellAnchor>
    <xdr:from>
      <xdr:col>10</xdr:col>
      <xdr:colOff>227352</xdr:colOff>
      <xdr:row>15</xdr:row>
      <xdr:rowOff>623125</xdr:rowOff>
    </xdr:from>
    <xdr:to>
      <xdr:col>13</xdr:col>
      <xdr:colOff>105162</xdr:colOff>
      <xdr:row>16</xdr:row>
      <xdr:rowOff>30935</xdr:rowOff>
    </xdr:to>
    <xdr:sp macro="" textlink="">
      <xdr:nvSpPr>
        <xdr:cNvPr id="214" name="Text Box 1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6924160" y="5744644"/>
          <a:ext cx="1050117" cy="79992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Back Rest    Non-Adjustable (+1)</a:t>
          </a:r>
        </a:p>
      </xdr:txBody>
    </xdr:sp>
    <xdr:clientData/>
  </xdr:twoCellAnchor>
  <xdr:twoCellAnchor>
    <xdr:from>
      <xdr:col>0</xdr:col>
      <xdr:colOff>176743</xdr:colOff>
      <xdr:row>17</xdr:row>
      <xdr:rowOff>643784</xdr:rowOff>
    </xdr:from>
    <xdr:to>
      <xdr:col>2</xdr:col>
      <xdr:colOff>473075</xdr:colOff>
      <xdr:row>18</xdr:row>
      <xdr:rowOff>40536</xdr:rowOff>
    </xdr:to>
    <xdr:sp macro="" textlink="">
      <xdr:nvSpPr>
        <xdr:cNvPr id="215" name="Text Box 11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76743" y="7139834"/>
          <a:ext cx="1410757" cy="654052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Arm's Length Distance (40-75cm) / Screen at Eye Level (1)</a:t>
          </a:r>
        </a:p>
      </xdr:txBody>
    </xdr:sp>
    <xdr:clientData/>
  </xdr:twoCellAnchor>
  <xdr:twoCellAnchor>
    <xdr:from>
      <xdr:col>2</xdr:col>
      <xdr:colOff>374099</xdr:colOff>
      <xdr:row>17</xdr:row>
      <xdr:rowOff>643784</xdr:rowOff>
    </xdr:from>
    <xdr:to>
      <xdr:col>3</xdr:col>
      <xdr:colOff>398441</xdr:colOff>
      <xdr:row>17</xdr:row>
      <xdr:rowOff>978218</xdr:rowOff>
    </xdr:to>
    <xdr:sp macro="" textlink="">
      <xdr:nvSpPr>
        <xdr:cNvPr id="216" name="Text Box 11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487333" y="6858847"/>
          <a:ext cx="994702" cy="33443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Too Low  (below 30°) (2)</a:t>
          </a:r>
        </a:p>
      </xdr:txBody>
    </xdr:sp>
    <xdr:clientData/>
  </xdr:twoCellAnchor>
  <xdr:twoCellAnchor>
    <xdr:from>
      <xdr:col>5</xdr:col>
      <xdr:colOff>332052</xdr:colOff>
      <xdr:row>17</xdr:row>
      <xdr:rowOff>640900</xdr:rowOff>
    </xdr:from>
    <xdr:to>
      <xdr:col>6</xdr:col>
      <xdr:colOff>578936</xdr:colOff>
      <xdr:row>17</xdr:row>
      <xdr:rowOff>864949</xdr:rowOff>
    </xdr:to>
    <xdr:sp macro="" textlink="">
      <xdr:nvSpPr>
        <xdr:cNvPr id="217" name="Text Box 11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3631166" y="7334377"/>
          <a:ext cx="853020" cy="224049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Too Far (+1)</a:t>
          </a:r>
        </a:p>
      </xdr:txBody>
    </xdr:sp>
    <xdr:clientData/>
  </xdr:twoCellAnchor>
  <xdr:twoCellAnchor>
    <xdr:from>
      <xdr:col>6</xdr:col>
      <xdr:colOff>804570</xdr:colOff>
      <xdr:row>17</xdr:row>
      <xdr:rowOff>624419</xdr:rowOff>
    </xdr:from>
    <xdr:to>
      <xdr:col>7</xdr:col>
      <xdr:colOff>402403</xdr:colOff>
      <xdr:row>17</xdr:row>
      <xdr:rowOff>987137</xdr:rowOff>
    </xdr:to>
    <xdr:sp macro="" textlink="">
      <xdr:nvSpPr>
        <xdr:cNvPr id="218" name="Text Box 11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4709820" y="7317896"/>
          <a:ext cx="801447" cy="36271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Glare on Screen (+1)</a:t>
          </a:r>
        </a:p>
      </xdr:txBody>
    </xdr:sp>
    <xdr:clientData/>
  </xdr:twoCellAnchor>
  <xdr:twoCellAnchor>
    <xdr:from>
      <xdr:col>10</xdr:col>
      <xdr:colOff>63620</xdr:colOff>
      <xdr:row>17</xdr:row>
      <xdr:rowOff>632281</xdr:rowOff>
    </xdr:from>
    <xdr:to>
      <xdr:col>12</xdr:col>
      <xdr:colOff>285870</xdr:colOff>
      <xdr:row>17</xdr:row>
      <xdr:rowOff>1373113</xdr:rowOff>
    </xdr:to>
    <xdr:sp macro="" textlink="">
      <xdr:nvSpPr>
        <xdr:cNvPr id="219" name="Text Box 11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6757097" y="7325758"/>
          <a:ext cx="1010228" cy="740832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Documents -  No Holder (+1)</a:t>
          </a:r>
        </a:p>
      </xdr:txBody>
    </xdr:sp>
    <xdr:clientData/>
  </xdr:twoCellAnchor>
  <xdr:twoCellAnchor>
    <xdr:from>
      <xdr:col>1</xdr:col>
      <xdr:colOff>103718</xdr:colOff>
      <xdr:row>19</xdr:row>
      <xdr:rowOff>637449</xdr:rowOff>
    </xdr:from>
    <xdr:to>
      <xdr:col>2</xdr:col>
      <xdr:colOff>709083</xdr:colOff>
      <xdr:row>20</xdr:row>
      <xdr:rowOff>177148</xdr:rowOff>
    </xdr:to>
    <xdr:sp macro="" textlink="">
      <xdr:nvSpPr>
        <xdr:cNvPr id="220" name="Text Box 11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372150" y="8906881"/>
          <a:ext cx="1453956" cy="89917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Headset / One Hand on Phone &amp; Neutral Neck Posture (1)</a:t>
          </a:r>
        </a:p>
      </xdr:txBody>
    </xdr:sp>
    <xdr:clientData/>
  </xdr:twoCellAnchor>
  <xdr:twoCellAnchor>
    <xdr:from>
      <xdr:col>3</xdr:col>
      <xdr:colOff>338666</xdr:colOff>
      <xdr:row>19</xdr:row>
      <xdr:rowOff>641492</xdr:rowOff>
    </xdr:from>
    <xdr:to>
      <xdr:col>5</xdr:col>
      <xdr:colOff>502693</xdr:colOff>
      <xdr:row>20</xdr:row>
      <xdr:rowOff>38243</xdr:rowOff>
    </xdr:to>
    <xdr:sp macro="" textlink="">
      <xdr:nvSpPr>
        <xdr:cNvPr id="221" name="Text Box 11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2425507" y="8910924"/>
          <a:ext cx="1376300" cy="75622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Too Far of Reach (outside of 30 cm) (2)</a:t>
          </a:r>
        </a:p>
      </xdr:txBody>
    </xdr:sp>
    <xdr:clientData/>
  </xdr:twoCellAnchor>
  <xdr:twoCellAnchor>
    <xdr:from>
      <xdr:col>6</xdr:col>
      <xdr:colOff>635000</xdr:colOff>
      <xdr:row>19</xdr:row>
      <xdr:rowOff>641492</xdr:rowOff>
    </xdr:from>
    <xdr:to>
      <xdr:col>8</xdr:col>
      <xdr:colOff>52915</xdr:colOff>
      <xdr:row>20</xdr:row>
      <xdr:rowOff>59411</xdr:rowOff>
    </xdr:to>
    <xdr:sp macro="" textlink="">
      <xdr:nvSpPr>
        <xdr:cNvPr id="222" name="Text Box 11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4540250" y="8910924"/>
          <a:ext cx="1227665" cy="7773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Neck and Shoulder Hold (+2)</a:t>
          </a:r>
        </a:p>
      </xdr:txBody>
    </xdr:sp>
    <xdr:clientData/>
  </xdr:twoCellAnchor>
  <xdr:twoCellAnchor>
    <xdr:from>
      <xdr:col>8</xdr:col>
      <xdr:colOff>740835</xdr:colOff>
      <xdr:row>19</xdr:row>
      <xdr:rowOff>463879</xdr:rowOff>
    </xdr:from>
    <xdr:to>
      <xdr:col>12</xdr:col>
      <xdr:colOff>2</xdr:colOff>
      <xdr:row>19</xdr:row>
      <xdr:rowOff>798313</xdr:rowOff>
    </xdr:to>
    <xdr:sp macro="" textlink="">
      <xdr:nvSpPr>
        <xdr:cNvPr id="223" name="Text Box 11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6477002" y="9957129"/>
          <a:ext cx="1365250" cy="33443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 Hands-Free Option (+1)</a:t>
          </a:r>
        </a:p>
      </xdr:txBody>
    </xdr:sp>
    <xdr:clientData/>
  </xdr:twoCellAnchor>
  <xdr:twoCellAnchor>
    <xdr:from>
      <xdr:col>2</xdr:col>
      <xdr:colOff>302589</xdr:colOff>
      <xdr:row>21</xdr:row>
      <xdr:rowOff>719665</xdr:rowOff>
    </xdr:from>
    <xdr:to>
      <xdr:col>3</xdr:col>
      <xdr:colOff>391583</xdr:colOff>
      <xdr:row>22</xdr:row>
      <xdr:rowOff>48682</xdr:rowOff>
    </xdr:to>
    <xdr:sp macro="" textlink="">
      <xdr:nvSpPr>
        <xdr:cNvPr id="224" name="Text Box 11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421777" y="10522478"/>
          <a:ext cx="1057369" cy="741892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Reaching To Mouse (2)</a:t>
          </a:r>
        </a:p>
      </xdr:txBody>
    </xdr:sp>
    <xdr:clientData/>
  </xdr:twoCellAnchor>
  <xdr:twoCellAnchor>
    <xdr:from>
      <xdr:col>4</xdr:col>
      <xdr:colOff>148164</xdr:colOff>
      <xdr:row>21</xdr:row>
      <xdr:rowOff>685269</xdr:rowOff>
    </xdr:from>
    <xdr:to>
      <xdr:col>6</xdr:col>
      <xdr:colOff>296333</xdr:colOff>
      <xdr:row>21</xdr:row>
      <xdr:rowOff>1399642</xdr:rowOff>
    </xdr:to>
    <xdr:sp macro="" textlink="">
      <xdr:nvSpPr>
        <xdr:cNvPr id="226" name="Text Box 113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2846914" y="10488082"/>
          <a:ext cx="1370544" cy="71437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Mouse/Keyboard on Different Surfaces (+2)</a:t>
          </a:r>
        </a:p>
      </xdr:txBody>
    </xdr:sp>
    <xdr:clientData/>
  </xdr:twoCellAnchor>
  <xdr:twoCellAnchor>
    <xdr:from>
      <xdr:col>9</xdr:col>
      <xdr:colOff>354537</xdr:colOff>
      <xdr:row>21</xdr:row>
      <xdr:rowOff>693733</xdr:rowOff>
    </xdr:from>
    <xdr:to>
      <xdr:col>12</xdr:col>
      <xdr:colOff>206371</xdr:colOff>
      <xdr:row>22</xdr:row>
      <xdr:rowOff>18516</xdr:rowOff>
    </xdr:to>
    <xdr:sp macro="" textlink="">
      <xdr:nvSpPr>
        <xdr:cNvPr id="228" name="Text Box 11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6529912" y="10496546"/>
          <a:ext cx="1169459" cy="73765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Palmrest in Front of Mouse (+1)</a:t>
          </a:r>
        </a:p>
      </xdr:txBody>
    </xdr:sp>
    <xdr:clientData/>
  </xdr:twoCellAnchor>
  <xdr:twoCellAnchor>
    <xdr:from>
      <xdr:col>1</xdr:col>
      <xdr:colOff>44604</xdr:colOff>
      <xdr:row>23</xdr:row>
      <xdr:rowOff>649644</xdr:rowOff>
    </xdr:from>
    <xdr:to>
      <xdr:col>2</xdr:col>
      <xdr:colOff>79822</xdr:colOff>
      <xdr:row>24</xdr:row>
      <xdr:rowOff>64193</xdr:rowOff>
    </xdr:to>
    <xdr:sp macro="" textlink="">
      <xdr:nvSpPr>
        <xdr:cNvPr id="229" name="Text Box 11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309943" y="12038823"/>
          <a:ext cx="885665" cy="107462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Wrists Straight, Shoulders Relaxed (1)</a:t>
          </a:r>
        </a:p>
      </xdr:txBody>
    </xdr:sp>
    <xdr:clientData/>
  </xdr:twoCellAnchor>
  <xdr:twoCellAnchor>
    <xdr:from>
      <xdr:col>1</xdr:col>
      <xdr:colOff>842411</xdr:colOff>
      <xdr:row>23</xdr:row>
      <xdr:rowOff>645843</xdr:rowOff>
    </xdr:from>
    <xdr:to>
      <xdr:col>3</xdr:col>
      <xdr:colOff>47628</xdr:colOff>
      <xdr:row>25</xdr:row>
      <xdr:rowOff>2484</xdr:rowOff>
    </xdr:to>
    <xdr:sp macro="" textlink="">
      <xdr:nvSpPr>
        <xdr:cNvPr id="230" name="Text Box 11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107750" y="12035022"/>
          <a:ext cx="1028574" cy="116639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Wrists Extended/ Keyboard on Positive Angle (&gt;15° Wrist Extension) (2)</a:t>
          </a:r>
        </a:p>
      </xdr:txBody>
    </xdr:sp>
    <xdr:clientData/>
  </xdr:twoCellAnchor>
  <xdr:twoCellAnchor>
    <xdr:from>
      <xdr:col>3</xdr:col>
      <xdr:colOff>154970</xdr:colOff>
      <xdr:row>23</xdr:row>
      <xdr:rowOff>666241</xdr:rowOff>
    </xdr:from>
    <xdr:to>
      <xdr:col>4</xdr:col>
      <xdr:colOff>530680</xdr:colOff>
      <xdr:row>23</xdr:row>
      <xdr:rowOff>1521439</xdr:rowOff>
    </xdr:to>
    <xdr:sp macro="" textlink="">
      <xdr:nvSpPr>
        <xdr:cNvPr id="231" name="Text Box 11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2243666" y="12055420"/>
          <a:ext cx="988032" cy="85519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Deviation While Typing (+1)</a:t>
          </a:r>
        </a:p>
      </xdr:txBody>
    </xdr:sp>
    <xdr:clientData/>
  </xdr:twoCellAnchor>
  <xdr:twoCellAnchor>
    <xdr:from>
      <xdr:col>5</xdr:col>
      <xdr:colOff>142112</xdr:colOff>
      <xdr:row>23</xdr:row>
      <xdr:rowOff>666241</xdr:rowOff>
    </xdr:from>
    <xdr:to>
      <xdr:col>6</xdr:col>
      <xdr:colOff>1009944</xdr:colOff>
      <xdr:row>23</xdr:row>
      <xdr:rowOff>1619997</xdr:rowOff>
    </xdr:to>
    <xdr:sp macro="" textlink="">
      <xdr:nvSpPr>
        <xdr:cNvPr id="232" name="Text Box 11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3455451" y="12055420"/>
          <a:ext cx="1480154" cy="9537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Keyboard Too High - Shoulders Shrugged (+1)</a:t>
          </a:r>
        </a:p>
      </xdr:txBody>
    </xdr:sp>
    <xdr:clientData/>
  </xdr:twoCellAnchor>
  <xdr:twoCellAnchor>
    <xdr:from>
      <xdr:col>9</xdr:col>
      <xdr:colOff>338666</xdr:colOff>
      <xdr:row>23</xdr:row>
      <xdr:rowOff>672793</xdr:rowOff>
    </xdr:from>
    <xdr:to>
      <xdr:col>12</xdr:col>
      <xdr:colOff>349250</xdr:colOff>
      <xdr:row>23</xdr:row>
      <xdr:rowOff>994266</xdr:rowOff>
    </xdr:to>
    <xdr:sp macro="" textlink="">
      <xdr:nvSpPr>
        <xdr:cNvPr id="233" name="Text Box 11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6523112" y="12061972"/>
          <a:ext cx="1323674" cy="32147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Platform </a:t>
          </a:r>
        </a:p>
        <a:p>
          <a:pPr algn="ctr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Non-Adjustable (+1)</a:t>
          </a:r>
        </a:p>
      </xdr:txBody>
    </xdr:sp>
    <xdr:clientData/>
  </xdr:twoCellAnchor>
  <xdr:twoCellAnchor>
    <xdr:from>
      <xdr:col>22</xdr:col>
      <xdr:colOff>649552</xdr:colOff>
      <xdr:row>12</xdr:row>
      <xdr:rowOff>71437</xdr:rowOff>
    </xdr:from>
    <xdr:to>
      <xdr:col>22</xdr:col>
      <xdr:colOff>649552</xdr:colOff>
      <xdr:row>14</xdr:row>
      <xdr:rowOff>130969</xdr:rowOff>
    </xdr:to>
    <xdr:cxnSp macro="">
      <xdr:nvCxnSpPr>
        <xdr:cNvPr id="83" name="Straight Arrow Connector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>
          <a:off x="14639396" y="4810125"/>
          <a:ext cx="0" cy="1512094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105833</xdr:colOff>
      <xdr:row>9</xdr:row>
      <xdr:rowOff>74085</xdr:rowOff>
    </xdr:from>
    <xdr:to>
      <xdr:col>1</xdr:col>
      <xdr:colOff>837353</xdr:colOff>
      <xdr:row>9</xdr:row>
      <xdr:rowOff>622725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16" y="1534585"/>
          <a:ext cx="731520" cy="548640"/>
        </a:xfrm>
        <a:prstGeom prst="rect">
          <a:avLst/>
        </a:prstGeom>
      </xdr:spPr>
    </xdr:pic>
    <xdr:clientData/>
  </xdr:twoCellAnchor>
  <xdr:twoCellAnchor editAs="oneCell">
    <xdr:from>
      <xdr:col>3</xdr:col>
      <xdr:colOff>211478</xdr:colOff>
      <xdr:row>9</xdr:row>
      <xdr:rowOff>87417</xdr:rowOff>
    </xdr:from>
    <xdr:to>
      <xdr:col>4</xdr:col>
      <xdr:colOff>332836</xdr:colOff>
      <xdr:row>9</xdr:row>
      <xdr:rowOff>636057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208" y="1565719"/>
          <a:ext cx="729746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539752</xdr:colOff>
      <xdr:row>9</xdr:row>
      <xdr:rowOff>73218</xdr:rowOff>
    </xdr:from>
    <xdr:to>
      <xdr:col>6</xdr:col>
      <xdr:colOff>43606</xdr:colOff>
      <xdr:row>9</xdr:row>
      <xdr:rowOff>621858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775" y="1550565"/>
          <a:ext cx="718777" cy="548640"/>
        </a:xfrm>
        <a:prstGeom prst="rect">
          <a:avLst/>
        </a:prstGeom>
      </xdr:spPr>
    </xdr:pic>
    <xdr:clientData/>
  </xdr:twoCellAnchor>
  <xdr:twoCellAnchor editAs="oneCell">
    <xdr:from>
      <xdr:col>6</xdr:col>
      <xdr:colOff>318140</xdr:colOff>
      <xdr:row>9</xdr:row>
      <xdr:rowOff>242184</xdr:rowOff>
    </xdr:from>
    <xdr:to>
      <xdr:col>6</xdr:col>
      <xdr:colOff>1050273</xdr:colOff>
      <xdr:row>9</xdr:row>
      <xdr:rowOff>792049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6997" y="1153863"/>
          <a:ext cx="732133" cy="549865"/>
        </a:xfrm>
        <a:prstGeom prst="rect">
          <a:avLst/>
        </a:prstGeom>
      </xdr:spPr>
    </xdr:pic>
    <xdr:clientData/>
  </xdr:twoCellAnchor>
  <xdr:twoCellAnchor editAs="oneCell">
    <xdr:from>
      <xdr:col>8</xdr:col>
      <xdr:colOff>426561</xdr:colOff>
      <xdr:row>9</xdr:row>
      <xdr:rowOff>242184</xdr:rowOff>
    </xdr:from>
    <xdr:to>
      <xdr:col>9</xdr:col>
      <xdr:colOff>373295</xdr:colOff>
      <xdr:row>9</xdr:row>
      <xdr:rowOff>790824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5168" y="1153863"/>
          <a:ext cx="735948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354964</xdr:colOff>
      <xdr:row>11</xdr:row>
      <xdr:rowOff>64641</xdr:rowOff>
    </xdr:from>
    <xdr:to>
      <xdr:col>2</xdr:col>
      <xdr:colOff>236819</xdr:colOff>
      <xdr:row>11</xdr:row>
      <xdr:rowOff>613281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03" y="2364248"/>
          <a:ext cx="732302" cy="548640"/>
        </a:xfrm>
        <a:prstGeom prst="rect">
          <a:avLst/>
        </a:prstGeom>
      </xdr:spPr>
    </xdr:pic>
    <xdr:clientData/>
  </xdr:twoCellAnchor>
  <xdr:twoCellAnchor editAs="oneCell">
    <xdr:from>
      <xdr:col>2</xdr:col>
      <xdr:colOff>680000</xdr:colOff>
      <xdr:row>11</xdr:row>
      <xdr:rowOff>64641</xdr:rowOff>
    </xdr:from>
    <xdr:to>
      <xdr:col>3</xdr:col>
      <xdr:colOff>436108</xdr:colOff>
      <xdr:row>11</xdr:row>
      <xdr:rowOff>613281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5786" y="2364248"/>
          <a:ext cx="729018" cy="548640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</xdr:colOff>
      <xdr:row>11</xdr:row>
      <xdr:rowOff>195037</xdr:rowOff>
    </xdr:from>
    <xdr:to>
      <xdr:col>8</xdr:col>
      <xdr:colOff>181187</xdr:colOff>
      <xdr:row>11</xdr:row>
      <xdr:rowOff>743677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9786" y="2290537"/>
          <a:ext cx="730008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286959</xdr:colOff>
      <xdr:row>13</xdr:row>
      <xdr:rowOff>63768</xdr:rowOff>
    </xdr:from>
    <xdr:to>
      <xdr:col>2</xdr:col>
      <xdr:colOff>169375</xdr:colOff>
      <xdr:row>13</xdr:row>
      <xdr:rowOff>612408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542" y="3884351"/>
          <a:ext cx="729083" cy="548640"/>
        </a:xfrm>
        <a:prstGeom prst="rect">
          <a:avLst/>
        </a:prstGeom>
      </xdr:spPr>
    </xdr:pic>
    <xdr:clientData/>
  </xdr:twoCellAnchor>
  <xdr:twoCellAnchor editAs="oneCell">
    <xdr:from>
      <xdr:col>4</xdr:col>
      <xdr:colOff>328083</xdr:colOff>
      <xdr:row>13</xdr:row>
      <xdr:rowOff>66014</xdr:rowOff>
    </xdr:from>
    <xdr:to>
      <xdr:col>5</xdr:col>
      <xdr:colOff>446398</xdr:colOff>
      <xdr:row>13</xdr:row>
      <xdr:rowOff>610163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6833" y="3886597"/>
          <a:ext cx="732148" cy="544149"/>
        </a:xfrm>
        <a:prstGeom prst="rect">
          <a:avLst/>
        </a:prstGeom>
      </xdr:spPr>
    </xdr:pic>
    <xdr:clientData/>
  </xdr:twoCellAnchor>
  <xdr:twoCellAnchor editAs="oneCell">
    <xdr:from>
      <xdr:col>6</xdr:col>
      <xdr:colOff>211660</xdr:colOff>
      <xdr:row>13</xdr:row>
      <xdr:rowOff>69670</xdr:rowOff>
    </xdr:from>
    <xdr:to>
      <xdr:col>6</xdr:col>
      <xdr:colOff>943180</xdr:colOff>
      <xdr:row>13</xdr:row>
      <xdr:rowOff>618310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321" y="3791224"/>
          <a:ext cx="731520" cy="548640"/>
        </a:xfrm>
        <a:prstGeom prst="rect">
          <a:avLst/>
        </a:prstGeom>
      </xdr:spPr>
    </xdr:pic>
    <xdr:clientData/>
  </xdr:twoCellAnchor>
  <xdr:twoCellAnchor editAs="oneCell">
    <xdr:from>
      <xdr:col>7</xdr:col>
      <xdr:colOff>603245</xdr:colOff>
      <xdr:row>13</xdr:row>
      <xdr:rowOff>96886</xdr:rowOff>
    </xdr:from>
    <xdr:to>
      <xdr:col>8</xdr:col>
      <xdr:colOff>724107</xdr:colOff>
      <xdr:row>13</xdr:row>
      <xdr:rowOff>645526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5578" y="5071053"/>
          <a:ext cx="734696" cy="548640"/>
        </a:xfrm>
        <a:prstGeom prst="rect">
          <a:avLst/>
        </a:prstGeom>
      </xdr:spPr>
    </xdr:pic>
    <xdr:clientData/>
  </xdr:twoCellAnchor>
  <xdr:twoCellAnchor editAs="oneCell">
    <xdr:from>
      <xdr:col>10</xdr:col>
      <xdr:colOff>187475</xdr:colOff>
      <xdr:row>13</xdr:row>
      <xdr:rowOff>103952</xdr:rowOff>
    </xdr:from>
    <xdr:to>
      <xdr:col>12</xdr:col>
      <xdr:colOff>125245</xdr:colOff>
      <xdr:row>13</xdr:row>
      <xdr:rowOff>551089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423"/>
        <a:stretch/>
      </xdr:blipFill>
      <xdr:spPr>
        <a:xfrm>
          <a:off x="6895796" y="3825506"/>
          <a:ext cx="726985" cy="447137"/>
        </a:xfrm>
        <a:prstGeom prst="rect">
          <a:avLst/>
        </a:prstGeom>
      </xdr:spPr>
    </xdr:pic>
    <xdr:clientData/>
  </xdr:twoCellAnchor>
  <xdr:twoCellAnchor editAs="oneCell">
    <xdr:from>
      <xdr:col>1</xdr:col>
      <xdr:colOff>423326</xdr:colOff>
      <xdr:row>19</xdr:row>
      <xdr:rowOff>87638</xdr:rowOff>
    </xdr:from>
    <xdr:to>
      <xdr:col>2</xdr:col>
      <xdr:colOff>308179</xdr:colOff>
      <xdr:row>19</xdr:row>
      <xdr:rowOff>635622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909" y="7411305"/>
          <a:ext cx="731520" cy="547984"/>
        </a:xfrm>
        <a:prstGeom prst="rect">
          <a:avLst/>
        </a:prstGeom>
      </xdr:spPr>
    </xdr:pic>
    <xdr:clientData/>
  </xdr:twoCellAnchor>
  <xdr:twoCellAnchor editAs="oneCell">
    <xdr:from>
      <xdr:col>4</xdr:col>
      <xdr:colOff>110447</xdr:colOff>
      <xdr:row>19</xdr:row>
      <xdr:rowOff>87310</xdr:rowOff>
    </xdr:from>
    <xdr:to>
      <xdr:col>5</xdr:col>
      <xdr:colOff>228134</xdr:colOff>
      <xdr:row>19</xdr:row>
      <xdr:rowOff>635950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197" y="7410977"/>
          <a:ext cx="731520" cy="548640"/>
        </a:xfrm>
        <a:prstGeom prst="rect">
          <a:avLst/>
        </a:prstGeom>
      </xdr:spPr>
    </xdr:pic>
    <xdr:clientData/>
  </xdr:twoCellAnchor>
  <xdr:twoCellAnchor editAs="oneCell">
    <xdr:from>
      <xdr:col>6</xdr:col>
      <xdr:colOff>906163</xdr:colOff>
      <xdr:row>19</xdr:row>
      <xdr:rowOff>87310</xdr:rowOff>
    </xdr:from>
    <xdr:to>
      <xdr:col>7</xdr:col>
      <xdr:colOff>428538</xdr:colOff>
      <xdr:row>19</xdr:row>
      <xdr:rowOff>635950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580" y="7410977"/>
          <a:ext cx="718291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179911</xdr:colOff>
      <xdr:row>15</xdr:row>
      <xdr:rowOff>53096</xdr:rowOff>
    </xdr:from>
    <xdr:to>
      <xdr:col>2</xdr:col>
      <xdr:colOff>65398</xdr:colOff>
      <xdr:row>15</xdr:row>
      <xdr:rowOff>603004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680" y="5174615"/>
          <a:ext cx="735410" cy="549908"/>
        </a:xfrm>
        <a:prstGeom prst="rect">
          <a:avLst/>
        </a:prstGeom>
      </xdr:spPr>
    </xdr:pic>
    <xdr:clientData/>
  </xdr:twoCellAnchor>
  <xdr:twoCellAnchor editAs="oneCell">
    <xdr:from>
      <xdr:col>2</xdr:col>
      <xdr:colOff>518583</xdr:colOff>
      <xdr:row>15</xdr:row>
      <xdr:rowOff>54409</xdr:rowOff>
    </xdr:from>
    <xdr:to>
      <xdr:col>3</xdr:col>
      <xdr:colOff>278361</xdr:colOff>
      <xdr:row>15</xdr:row>
      <xdr:rowOff>601691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275" y="5175928"/>
          <a:ext cx="734259" cy="547282"/>
        </a:xfrm>
        <a:prstGeom prst="rect">
          <a:avLst/>
        </a:prstGeom>
      </xdr:spPr>
    </xdr:pic>
    <xdr:clientData/>
  </xdr:twoCellAnchor>
  <xdr:twoCellAnchor editAs="oneCell">
    <xdr:from>
      <xdr:col>4</xdr:col>
      <xdr:colOff>105830</xdr:colOff>
      <xdr:row>15</xdr:row>
      <xdr:rowOff>53730</xdr:rowOff>
    </xdr:from>
    <xdr:to>
      <xdr:col>5</xdr:col>
      <xdr:colOff>223517</xdr:colOff>
      <xdr:row>15</xdr:row>
      <xdr:rowOff>602370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2138" y="5175249"/>
          <a:ext cx="725821" cy="548640"/>
        </a:xfrm>
        <a:prstGeom prst="rect">
          <a:avLst/>
        </a:prstGeom>
      </xdr:spPr>
    </xdr:pic>
    <xdr:clientData/>
  </xdr:twoCellAnchor>
  <xdr:twoCellAnchor editAs="oneCell">
    <xdr:from>
      <xdr:col>5</xdr:col>
      <xdr:colOff>433914</xdr:colOff>
      <xdr:row>15</xdr:row>
      <xdr:rowOff>53730</xdr:rowOff>
    </xdr:from>
    <xdr:to>
      <xdr:col>6</xdr:col>
      <xdr:colOff>551601</xdr:colOff>
      <xdr:row>15</xdr:row>
      <xdr:rowOff>602370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8356" y="5175249"/>
          <a:ext cx="725822" cy="54864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857223</xdr:colOff>
      <xdr:row>15</xdr:row>
      <xdr:rowOff>53730</xdr:rowOff>
    </xdr:from>
    <xdr:to>
      <xdr:col>7</xdr:col>
      <xdr:colOff>392826</xdr:colOff>
      <xdr:row>15</xdr:row>
      <xdr:rowOff>602370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9800" y="5175249"/>
          <a:ext cx="737218" cy="548640"/>
        </a:xfrm>
        <a:prstGeom prst="rect">
          <a:avLst/>
        </a:prstGeom>
      </xdr:spPr>
    </xdr:pic>
    <xdr:clientData/>
  </xdr:twoCellAnchor>
  <xdr:twoCellAnchor editAs="oneCell">
    <xdr:from>
      <xdr:col>10</xdr:col>
      <xdr:colOff>204199</xdr:colOff>
      <xdr:row>17</xdr:row>
      <xdr:rowOff>85949</xdr:rowOff>
    </xdr:from>
    <xdr:to>
      <xdr:col>12</xdr:col>
      <xdr:colOff>141969</xdr:colOff>
      <xdr:row>17</xdr:row>
      <xdr:rowOff>633101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7676" y="6779426"/>
          <a:ext cx="725748" cy="547152"/>
        </a:xfrm>
        <a:prstGeom prst="rect">
          <a:avLst/>
        </a:prstGeom>
      </xdr:spPr>
    </xdr:pic>
    <xdr:clientData/>
  </xdr:twoCellAnchor>
  <xdr:twoCellAnchor editAs="oneCell">
    <xdr:from>
      <xdr:col>2</xdr:col>
      <xdr:colOff>477674</xdr:colOff>
      <xdr:row>17</xdr:row>
      <xdr:rowOff>79168</xdr:rowOff>
    </xdr:from>
    <xdr:to>
      <xdr:col>3</xdr:col>
      <xdr:colOff>237452</xdr:colOff>
      <xdr:row>17</xdr:row>
      <xdr:rowOff>627808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924" y="6238668"/>
          <a:ext cx="733445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295845</xdr:colOff>
      <xdr:row>17</xdr:row>
      <xdr:rowOff>79168</xdr:rowOff>
    </xdr:from>
    <xdr:to>
      <xdr:col>2</xdr:col>
      <xdr:colOff>180698</xdr:colOff>
      <xdr:row>17</xdr:row>
      <xdr:rowOff>627808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428" y="6238668"/>
          <a:ext cx="73152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232831</xdr:colOff>
      <xdr:row>21</xdr:row>
      <xdr:rowOff>137584</xdr:rowOff>
    </xdr:from>
    <xdr:to>
      <xdr:col>2</xdr:col>
      <xdr:colOff>117684</xdr:colOff>
      <xdr:row>21</xdr:row>
      <xdr:rowOff>686224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414" y="8646584"/>
          <a:ext cx="731520" cy="548640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444500</xdr:colOff>
      <xdr:row>21</xdr:row>
      <xdr:rowOff>138263</xdr:rowOff>
    </xdr:from>
    <xdr:to>
      <xdr:col>3</xdr:col>
      <xdr:colOff>204278</xdr:colOff>
      <xdr:row>21</xdr:row>
      <xdr:rowOff>685545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50" y="8647263"/>
          <a:ext cx="733445" cy="547282"/>
        </a:xfrm>
        <a:prstGeom prst="rect">
          <a:avLst/>
        </a:prstGeom>
      </xdr:spPr>
    </xdr:pic>
    <xdr:clientData/>
  </xdr:twoCellAnchor>
  <xdr:twoCellAnchor editAs="oneCell">
    <xdr:from>
      <xdr:col>3</xdr:col>
      <xdr:colOff>283982</xdr:colOff>
      <xdr:row>23</xdr:row>
      <xdr:rowOff>115936</xdr:rowOff>
    </xdr:from>
    <xdr:to>
      <xdr:col>4</xdr:col>
      <xdr:colOff>401668</xdr:colOff>
      <xdr:row>23</xdr:row>
      <xdr:rowOff>664576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2678" y="11505115"/>
          <a:ext cx="730008" cy="548640"/>
        </a:xfrm>
        <a:prstGeom prst="rect">
          <a:avLst/>
        </a:prstGeom>
      </xdr:spPr>
    </xdr:pic>
    <xdr:clientData/>
  </xdr:twoCellAnchor>
  <xdr:twoCellAnchor editAs="oneCell">
    <xdr:from>
      <xdr:col>10</xdr:col>
      <xdr:colOff>49631</xdr:colOff>
      <xdr:row>21</xdr:row>
      <xdr:rowOff>137584</xdr:rowOff>
    </xdr:from>
    <xdr:to>
      <xdr:col>11</xdr:col>
      <xdr:colOff>495401</xdr:colOff>
      <xdr:row>21</xdr:row>
      <xdr:rowOff>686224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8881" y="9940397"/>
          <a:ext cx="731520" cy="548640"/>
        </a:xfrm>
        <a:prstGeom prst="rect">
          <a:avLst/>
        </a:prstGeom>
      </xdr:spPr>
    </xdr:pic>
    <xdr:clientData/>
  </xdr:twoCellAnchor>
  <xdr:twoCellAnchor>
    <xdr:from>
      <xdr:col>6</xdr:col>
      <xdr:colOff>865183</xdr:colOff>
      <xdr:row>21</xdr:row>
      <xdr:rowOff>134915</xdr:rowOff>
    </xdr:from>
    <xdr:to>
      <xdr:col>8</xdr:col>
      <xdr:colOff>611183</xdr:colOff>
      <xdr:row>21</xdr:row>
      <xdr:rowOff>1226056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4779958" y="11183915"/>
          <a:ext cx="1555750" cy="1091141"/>
          <a:chOff x="4601106" y="8644615"/>
          <a:chExt cx="1555750" cy="809682"/>
        </a:xfrm>
      </xdr:grpSpPr>
      <xdr:sp macro="" textlink="">
        <xdr:nvSpPr>
          <xdr:cNvPr id="227" name="Text Box 113">
            <a:extLst>
              <a:ext uri="{FF2B5EF4-FFF2-40B4-BE49-F238E27FC236}">
                <a16:creationId xmlns:a16="http://schemas.microsoft.com/office/drawing/2014/main" id="{00000000-0008-0000-0000-0000E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01106" y="9130447"/>
            <a:ext cx="1555750" cy="32385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Pinch Grip on Mouse (+1)</a:t>
            </a:r>
          </a:p>
        </xdr:txBody>
      </xdr:sp>
      <xdr:pic>
        <xdr:nvPicPr>
          <xdr:cNvPr id="248" name="Picture 247">
            <a:extLst>
              <a:ext uri="{FF2B5EF4-FFF2-40B4-BE49-F238E27FC236}">
                <a16:creationId xmlns:a16="http://schemas.microsoft.com/office/drawing/2014/main" id="{00000000-0008-0000-0000-0000F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0162"/>
          <a:stretch/>
        </xdr:blipFill>
        <xdr:spPr>
          <a:xfrm>
            <a:off x="4979456" y="8644615"/>
            <a:ext cx="731521" cy="492886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412747</xdr:colOff>
      <xdr:row>21</xdr:row>
      <xdr:rowOff>137584</xdr:rowOff>
    </xdr:from>
    <xdr:to>
      <xdr:col>5</xdr:col>
      <xdr:colOff>530434</xdr:colOff>
      <xdr:row>21</xdr:row>
      <xdr:rowOff>686224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497" y="8646584"/>
          <a:ext cx="731520" cy="548640"/>
        </a:xfrm>
        <a:prstGeom prst="rect">
          <a:avLst/>
        </a:prstGeom>
      </xdr:spPr>
    </xdr:pic>
    <xdr:clientData/>
  </xdr:twoCellAnchor>
  <xdr:twoCellAnchor editAs="oneCell">
    <xdr:from>
      <xdr:col>2</xdr:col>
      <xdr:colOff>209856</xdr:colOff>
      <xdr:row>9</xdr:row>
      <xdr:rowOff>85340</xdr:rowOff>
    </xdr:from>
    <xdr:to>
      <xdr:col>2</xdr:col>
      <xdr:colOff>940926</xdr:colOff>
      <xdr:row>9</xdr:row>
      <xdr:rowOff>633980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90" y="1567668"/>
          <a:ext cx="731070" cy="548640"/>
        </a:xfrm>
        <a:prstGeom prst="rect">
          <a:avLst/>
        </a:prstGeom>
      </xdr:spPr>
    </xdr:pic>
    <xdr:clientData/>
  </xdr:twoCellAnchor>
  <xdr:twoCellAnchor editAs="oneCell">
    <xdr:from>
      <xdr:col>11</xdr:col>
      <xdr:colOff>104627</xdr:colOff>
      <xdr:row>15</xdr:row>
      <xdr:rowOff>56487</xdr:rowOff>
    </xdr:from>
    <xdr:to>
      <xdr:col>12</xdr:col>
      <xdr:colOff>328337</xdr:colOff>
      <xdr:row>15</xdr:row>
      <xdr:rowOff>605127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7185" y="5178006"/>
          <a:ext cx="729267" cy="548640"/>
        </a:xfrm>
        <a:prstGeom prst="rect">
          <a:avLst/>
        </a:prstGeom>
      </xdr:spPr>
    </xdr:pic>
    <xdr:clientData/>
  </xdr:twoCellAnchor>
  <xdr:twoCellAnchor>
    <xdr:from>
      <xdr:col>3</xdr:col>
      <xdr:colOff>476250</xdr:colOff>
      <xdr:row>17</xdr:row>
      <xdr:rowOff>79168</xdr:rowOff>
    </xdr:from>
    <xdr:to>
      <xdr:col>5</xdr:col>
      <xdr:colOff>108560</xdr:colOff>
      <xdr:row>17</xdr:row>
      <xdr:rowOff>836478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2562225" y="8013493"/>
          <a:ext cx="851510" cy="757310"/>
          <a:chOff x="3492500" y="6238273"/>
          <a:chExt cx="859976" cy="757310"/>
        </a:xfrm>
      </xdr:grpSpPr>
      <xdr:sp macro="" textlink="">
        <xdr:nvSpPr>
          <xdr:cNvPr id="114" name="Text Box 113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92500" y="6803284"/>
            <a:ext cx="859976" cy="192299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lnSpc>
                <a:spcPts val="8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Too High (3)</a:t>
            </a:r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56348" y="6238273"/>
            <a:ext cx="738135" cy="549431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124345</xdr:colOff>
      <xdr:row>23</xdr:row>
      <xdr:rowOff>95936</xdr:rowOff>
    </xdr:from>
    <xdr:to>
      <xdr:col>2</xdr:col>
      <xdr:colOff>5418</xdr:colOff>
      <xdr:row>23</xdr:row>
      <xdr:rowOff>644576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684" y="11485115"/>
          <a:ext cx="731520" cy="548640"/>
        </a:xfrm>
        <a:prstGeom prst="rect">
          <a:avLst/>
        </a:prstGeom>
      </xdr:spPr>
    </xdr:pic>
    <xdr:clientData/>
  </xdr:twoCellAnchor>
  <xdr:twoCellAnchor>
    <xdr:from>
      <xdr:col>5</xdr:col>
      <xdr:colOff>211006</xdr:colOff>
      <xdr:row>17</xdr:row>
      <xdr:rowOff>16537</xdr:rowOff>
    </xdr:from>
    <xdr:to>
      <xdr:col>5</xdr:col>
      <xdr:colOff>211006</xdr:colOff>
      <xdr:row>18</xdr:row>
      <xdr:rowOff>10584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523589" y="6176037"/>
          <a:ext cx="0" cy="99946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4628</xdr:colOff>
      <xdr:row>15</xdr:row>
      <xdr:rowOff>5953</xdr:rowOff>
    </xdr:from>
    <xdr:to>
      <xdr:col>8</xdr:col>
      <xdr:colOff>4629</xdr:colOff>
      <xdr:row>16</xdr:row>
      <xdr:rowOff>6376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/>
      </xdr:nvCxnSpPr>
      <xdr:spPr>
        <a:xfrm flipH="1">
          <a:off x="5740795" y="5001286"/>
          <a:ext cx="1" cy="10058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136922</xdr:colOff>
      <xdr:row>23</xdr:row>
      <xdr:rowOff>95794</xdr:rowOff>
    </xdr:from>
    <xdr:to>
      <xdr:col>2</xdr:col>
      <xdr:colOff>869295</xdr:colOff>
      <xdr:row>23</xdr:row>
      <xdr:rowOff>644718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708" y="11484973"/>
          <a:ext cx="732373" cy="548924"/>
        </a:xfrm>
        <a:prstGeom prst="rect">
          <a:avLst/>
        </a:prstGeom>
      </xdr:spPr>
    </xdr:pic>
    <xdr:clientData/>
  </xdr:twoCellAnchor>
  <xdr:twoCellAnchor editAs="oneCell">
    <xdr:from>
      <xdr:col>5</xdr:col>
      <xdr:colOff>517185</xdr:colOff>
      <xdr:row>23</xdr:row>
      <xdr:rowOff>115936</xdr:rowOff>
    </xdr:from>
    <xdr:to>
      <xdr:col>6</xdr:col>
      <xdr:colOff>634871</xdr:colOff>
      <xdr:row>23</xdr:row>
      <xdr:rowOff>664576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0524" y="11505115"/>
          <a:ext cx="730008" cy="548640"/>
        </a:xfrm>
        <a:prstGeom prst="rect">
          <a:avLst/>
        </a:prstGeom>
      </xdr:spPr>
    </xdr:pic>
    <xdr:clientData/>
  </xdr:twoCellAnchor>
  <xdr:twoCellAnchor editAs="oneCell">
    <xdr:from>
      <xdr:col>8</xdr:col>
      <xdr:colOff>461023</xdr:colOff>
      <xdr:row>15</xdr:row>
      <xdr:rowOff>56487</xdr:rowOff>
    </xdr:from>
    <xdr:to>
      <xdr:col>9</xdr:col>
      <xdr:colOff>408267</xdr:colOff>
      <xdr:row>15</xdr:row>
      <xdr:rowOff>605418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7190" y="6438237"/>
          <a:ext cx="730410" cy="548931"/>
        </a:xfrm>
        <a:prstGeom prst="rect">
          <a:avLst/>
        </a:prstGeom>
      </xdr:spPr>
    </xdr:pic>
    <xdr:clientData/>
  </xdr:twoCellAnchor>
  <xdr:twoCellAnchor editAs="oneCell">
    <xdr:from>
      <xdr:col>2</xdr:col>
      <xdr:colOff>702469</xdr:colOff>
      <xdr:row>13</xdr:row>
      <xdr:rowOff>63498</xdr:rowOff>
    </xdr:from>
    <xdr:to>
      <xdr:col>3</xdr:col>
      <xdr:colOff>463900</xdr:colOff>
      <xdr:row>13</xdr:row>
      <xdr:rowOff>612679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719" y="3884081"/>
          <a:ext cx="735098" cy="549181"/>
        </a:xfrm>
        <a:prstGeom prst="rect">
          <a:avLst/>
        </a:prstGeom>
      </xdr:spPr>
    </xdr:pic>
    <xdr:clientData/>
  </xdr:twoCellAnchor>
  <xdr:twoCellAnchor editAs="oneCell">
    <xdr:from>
      <xdr:col>10</xdr:col>
      <xdr:colOff>112144</xdr:colOff>
      <xdr:row>23</xdr:row>
      <xdr:rowOff>115936</xdr:rowOff>
    </xdr:from>
    <xdr:to>
      <xdr:col>12</xdr:col>
      <xdr:colOff>51898</xdr:colOff>
      <xdr:row>23</xdr:row>
      <xdr:rowOff>664576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0465" y="11505115"/>
          <a:ext cx="728969" cy="548640"/>
        </a:xfrm>
        <a:prstGeom prst="rect">
          <a:avLst/>
        </a:prstGeom>
      </xdr:spPr>
    </xdr:pic>
    <xdr:clientData/>
  </xdr:twoCellAnchor>
  <xdr:twoCellAnchor editAs="oneCell">
    <xdr:from>
      <xdr:col>7</xdr:col>
      <xdr:colOff>363385</xdr:colOff>
      <xdr:row>23</xdr:row>
      <xdr:rowOff>115358</xdr:rowOff>
    </xdr:from>
    <xdr:to>
      <xdr:col>8</xdr:col>
      <xdr:colOff>486281</xdr:colOff>
      <xdr:row>23</xdr:row>
      <xdr:rowOff>665155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5718" y="12741275"/>
          <a:ext cx="736730" cy="549797"/>
        </a:xfrm>
        <a:prstGeom prst="rect">
          <a:avLst/>
        </a:prstGeom>
      </xdr:spPr>
    </xdr:pic>
    <xdr:clientData/>
  </xdr:twoCellAnchor>
  <xdr:twoCellAnchor>
    <xdr:from>
      <xdr:col>7</xdr:col>
      <xdr:colOff>230722</xdr:colOff>
      <xdr:row>18</xdr:row>
      <xdr:rowOff>2492</xdr:rowOff>
    </xdr:from>
    <xdr:to>
      <xdr:col>11</xdr:col>
      <xdr:colOff>59609</xdr:colOff>
      <xdr:row>19</xdr:row>
      <xdr:rowOff>0</xdr:rowOff>
    </xdr:to>
    <xdr:sp macro="" textlink="">
      <xdr:nvSpPr>
        <xdr:cNvPr id="125" name="Text Box 10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5339586" y="8107401"/>
          <a:ext cx="1699250" cy="162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u="sng" strike="noStrike" baseline="0">
              <a:solidFill>
                <a:schemeClr val="bg1"/>
              </a:solidFill>
              <a:latin typeface="Arial"/>
              <a:cs typeface="Arial"/>
            </a:rPr>
            <a:t>Additional Considerations</a:t>
          </a:r>
          <a:endParaRPr lang="en-US" sz="800" b="0" i="0" u="none" strike="noStrike" baseline="0">
            <a:solidFill>
              <a:schemeClr val="bg1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800" b="0" i="0" u="none" strike="noStrike" baseline="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395155</xdr:colOff>
      <xdr:row>19</xdr:row>
      <xdr:rowOff>10188</xdr:rowOff>
    </xdr:from>
    <xdr:to>
      <xdr:col>6</xdr:col>
      <xdr:colOff>395155</xdr:colOff>
      <xdr:row>20</xdr:row>
      <xdr:rowOff>4236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/>
      </xdr:nvCxnSpPr>
      <xdr:spPr>
        <a:xfrm>
          <a:off x="4321572" y="9503438"/>
          <a:ext cx="0" cy="135929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152401</xdr:colOff>
      <xdr:row>18</xdr:row>
      <xdr:rowOff>107155</xdr:rowOff>
    </xdr:from>
    <xdr:to>
      <xdr:col>22</xdr:col>
      <xdr:colOff>493059</xdr:colOff>
      <xdr:row>21</xdr:row>
      <xdr:rowOff>595313</xdr:rowOff>
    </xdr:to>
    <xdr:sp macro="" textlink="">
      <xdr:nvSpPr>
        <xdr:cNvPr id="70" name="Bent-Up Arrow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2077701" y="6800055"/>
          <a:ext cx="1737658" cy="1847058"/>
        </a:xfrm>
        <a:prstGeom prst="bentUpArrow">
          <a:avLst>
            <a:gd name="adj1" fmla="val 0"/>
            <a:gd name="adj2" fmla="val 2972"/>
            <a:gd name="adj3" fmla="val 4278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128586</xdr:colOff>
      <xdr:row>0</xdr:row>
      <xdr:rowOff>84125</xdr:rowOff>
    </xdr:from>
    <xdr:to>
      <xdr:col>1</xdr:col>
      <xdr:colOff>716779</xdr:colOff>
      <xdr:row>2</xdr:row>
      <xdr:rowOff>47624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90524" y="84125"/>
          <a:ext cx="588193" cy="558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850184</xdr:colOff>
      <xdr:row>17</xdr:row>
      <xdr:rowOff>85949</xdr:rowOff>
    </xdr:from>
    <xdr:to>
      <xdr:col>7</xdr:col>
      <xdr:colOff>379173</xdr:colOff>
      <xdr:row>17</xdr:row>
      <xdr:rowOff>634589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5434" y="6779426"/>
          <a:ext cx="732603" cy="548640"/>
        </a:xfrm>
        <a:prstGeom prst="rect">
          <a:avLst/>
        </a:prstGeom>
      </xdr:spPr>
    </xdr:pic>
    <xdr:clientData/>
  </xdr:twoCellAnchor>
  <xdr:twoCellAnchor editAs="oneCell">
    <xdr:from>
      <xdr:col>5</xdr:col>
      <xdr:colOff>392236</xdr:colOff>
      <xdr:row>17</xdr:row>
      <xdr:rowOff>85949</xdr:rowOff>
    </xdr:from>
    <xdr:to>
      <xdr:col>6</xdr:col>
      <xdr:colOff>523151</xdr:colOff>
      <xdr:row>17</xdr:row>
      <xdr:rowOff>634589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819" y="6753449"/>
          <a:ext cx="744749" cy="548640"/>
        </a:xfrm>
        <a:prstGeom prst="rect">
          <a:avLst/>
        </a:prstGeom>
      </xdr:spPr>
    </xdr:pic>
    <xdr:clientData/>
  </xdr:twoCellAnchor>
  <xdr:twoCellAnchor editAs="oneCell">
    <xdr:from>
      <xdr:col>8</xdr:col>
      <xdr:colOff>327004</xdr:colOff>
      <xdr:row>17</xdr:row>
      <xdr:rowOff>85949</xdr:rowOff>
    </xdr:from>
    <xdr:to>
      <xdr:col>9</xdr:col>
      <xdr:colOff>272592</xdr:colOff>
      <xdr:row>17</xdr:row>
      <xdr:rowOff>630034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3171" y="8012866"/>
          <a:ext cx="728754" cy="544085"/>
        </a:xfrm>
        <a:prstGeom prst="rect">
          <a:avLst/>
        </a:prstGeom>
      </xdr:spPr>
    </xdr:pic>
    <xdr:clientData/>
  </xdr:twoCellAnchor>
  <xdr:twoCellAnchor>
    <xdr:from>
      <xdr:col>18</xdr:col>
      <xdr:colOff>330751</xdr:colOff>
      <xdr:row>19</xdr:row>
      <xdr:rowOff>1005415</xdr:rowOff>
    </xdr:from>
    <xdr:to>
      <xdr:col>20</xdr:col>
      <xdr:colOff>54428</xdr:colOff>
      <xdr:row>21</xdr:row>
      <xdr:rowOff>16564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903501" y="8938379"/>
          <a:ext cx="1410963" cy="480721"/>
        </a:xfrm>
        <a:prstGeom prst="rect">
          <a:avLst/>
        </a:prstGeom>
        <a:solidFill>
          <a:srgbClr val="2DB597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u="none">
              <a:latin typeface="Arial" pitchFamily="34" charset="0"/>
              <a:cs typeface="Arial" pitchFamily="34" charset="0"/>
            </a:rPr>
            <a:t>Peripherals Score</a:t>
          </a:r>
        </a:p>
      </xdr:txBody>
    </xdr:sp>
    <xdr:clientData/>
  </xdr:twoCellAnchor>
  <xdr:twoCellAnchor>
    <xdr:from>
      <xdr:col>18</xdr:col>
      <xdr:colOff>355601</xdr:colOff>
      <xdr:row>21</xdr:row>
      <xdr:rowOff>12700</xdr:rowOff>
    </xdr:from>
    <xdr:to>
      <xdr:col>20</xdr:col>
      <xdr:colOff>54429</xdr:colOff>
      <xdr:row>22</xdr:row>
      <xdr:rowOff>12700</xdr:rowOff>
    </xdr:to>
    <xdr:sp macro="" textlink="">
      <xdr:nvSpPr>
        <xdr:cNvPr id="234" name="Rectangl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10928351" y="9415236"/>
          <a:ext cx="1386114" cy="1319893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0</xdr:colOff>
      <xdr:row>17</xdr:row>
      <xdr:rowOff>54441</xdr:rowOff>
    </xdr:from>
    <xdr:to>
      <xdr:col>21</xdr:col>
      <xdr:colOff>1</xdr:colOff>
      <xdr:row>17</xdr:row>
      <xdr:rowOff>1154917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334500" y="6572262"/>
          <a:ext cx="3891644" cy="1100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Duration: </a:t>
          </a:r>
        </a:p>
        <a:p>
          <a:r>
            <a:rPr lang="en-US" sz="1100" b="1"/>
            <a:t>+1 </a:t>
          </a:r>
          <a:r>
            <a:rPr lang="en-US" sz="1100"/>
            <a:t>if ≥ 1 hr/day consecutively or ≥ 4 hrs/day intermittently</a:t>
          </a:r>
        </a:p>
        <a:p>
          <a:endParaRPr lang="en-US" sz="500"/>
        </a:p>
        <a:p>
          <a:r>
            <a:rPr lang="en-US" sz="1100" b="1"/>
            <a:t>0</a:t>
          </a:r>
          <a:r>
            <a:rPr lang="en-US" sz="1100"/>
            <a:t> if 30 min - 1 hr/day consecutively or 1-4 hrs/day intermittently</a:t>
          </a:r>
        </a:p>
        <a:p>
          <a:endParaRPr lang="en-US" sz="500"/>
        </a:p>
        <a:p>
          <a:r>
            <a:rPr lang="en-US" sz="1100" b="1"/>
            <a:t>-1 </a:t>
          </a:r>
          <a:r>
            <a:rPr lang="en-US" sz="1100"/>
            <a:t>if &lt; 30 min/day consecutively or &lt; 1 hr/day intermittently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38100</xdr:rowOff>
        </xdr:from>
        <xdr:to>
          <xdr:col>6</xdr:col>
          <xdr:colOff>142875</xdr:colOff>
          <xdr:row>9</xdr:row>
          <xdr:rowOff>1190625</xdr:rowOff>
        </xdr:to>
        <xdr:sp macro="" textlink="">
          <xdr:nvSpPr>
            <xdr:cNvPr id="1076" name="Group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933450</xdr:rowOff>
        </xdr:from>
        <xdr:to>
          <xdr:col>1</xdr:col>
          <xdr:colOff>657225</xdr:colOff>
          <xdr:row>9</xdr:row>
          <xdr:rowOff>1152525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9</xdr:row>
          <xdr:rowOff>933450</xdr:rowOff>
        </xdr:from>
        <xdr:to>
          <xdr:col>2</xdr:col>
          <xdr:colOff>790575</xdr:colOff>
          <xdr:row>9</xdr:row>
          <xdr:rowOff>1152525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9</xdr:row>
          <xdr:rowOff>933450</xdr:rowOff>
        </xdr:from>
        <xdr:to>
          <xdr:col>4</xdr:col>
          <xdr:colOff>171450</xdr:colOff>
          <xdr:row>9</xdr:row>
          <xdr:rowOff>1152525</xdr:rowOff>
        </xdr:to>
        <xdr:sp macro="" textlink="">
          <xdr:nvSpPr>
            <xdr:cNvPr id="1091" name="Option Butto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</xdr:row>
          <xdr:rowOff>933450</xdr:rowOff>
        </xdr:from>
        <xdr:to>
          <xdr:col>5</xdr:col>
          <xdr:colOff>476250</xdr:colOff>
          <xdr:row>9</xdr:row>
          <xdr:rowOff>1152525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28575</xdr:rowOff>
        </xdr:from>
        <xdr:to>
          <xdr:col>8</xdr:col>
          <xdr:colOff>295275</xdr:colOff>
          <xdr:row>9</xdr:row>
          <xdr:rowOff>1190625</xdr:rowOff>
        </xdr:to>
        <xdr:sp macro="" textlink="">
          <xdr:nvSpPr>
            <xdr:cNvPr id="1094" name="Group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</xdr:row>
          <xdr:rowOff>933450</xdr:rowOff>
        </xdr:from>
        <xdr:to>
          <xdr:col>6</xdr:col>
          <xdr:colOff>1028700</xdr:colOff>
          <xdr:row>9</xdr:row>
          <xdr:rowOff>1152525</xdr:rowOff>
        </xdr:to>
        <xdr:sp macro="" textlink="">
          <xdr:nvSpPr>
            <xdr:cNvPr id="1095" name="Option 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 (+1)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9</xdr:row>
          <xdr:rowOff>933450</xdr:rowOff>
        </xdr:from>
        <xdr:to>
          <xdr:col>8</xdr:col>
          <xdr:colOff>57150</xdr:colOff>
          <xdr:row>9</xdr:row>
          <xdr:rowOff>1152525</xdr:rowOff>
        </xdr:to>
        <xdr:sp macro="" textlink="">
          <xdr:nvSpPr>
            <xdr:cNvPr id="1096" name="Option Butto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9</xdr:row>
          <xdr:rowOff>28575</xdr:rowOff>
        </xdr:from>
        <xdr:to>
          <xdr:col>12</xdr:col>
          <xdr:colOff>323850</xdr:colOff>
          <xdr:row>9</xdr:row>
          <xdr:rowOff>1190625</xdr:rowOff>
        </xdr:to>
        <xdr:sp macro="" textlink="">
          <xdr:nvSpPr>
            <xdr:cNvPr id="1097" name="Group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</xdr:row>
          <xdr:rowOff>933450</xdr:rowOff>
        </xdr:from>
        <xdr:to>
          <xdr:col>10</xdr:col>
          <xdr:colOff>200025</xdr:colOff>
          <xdr:row>9</xdr:row>
          <xdr:rowOff>1152525</xdr:rowOff>
        </xdr:to>
        <xdr:sp macro="" textlink="">
          <xdr:nvSpPr>
            <xdr:cNvPr id="1098" name="Option Butto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 (+1)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9</xdr:row>
          <xdr:rowOff>933450</xdr:rowOff>
        </xdr:from>
        <xdr:to>
          <xdr:col>12</xdr:col>
          <xdr:colOff>238125</xdr:colOff>
          <xdr:row>9</xdr:row>
          <xdr:rowOff>1152525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28575</xdr:rowOff>
        </xdr:from>
        <xdr:to>
          <xdr:col>5</xdr:col>
          <xdr:colOff>581025</xdr:colOff>
          <xdr:row>11</xdr:row>
          <xdr:rowOff>1209675</xdr:rowOff>
        </xdr:to>
        <xdr:sp macro="" textlink="">
          <xdr:nvSpPr>
            <xdr:cNvPr id="1101" name="Group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11</xdr:row>
          <xdr:rowOff>952500</xdr:rowOff>
        </xdr:from>
        <xdr:to>
          <xdr:col>2</xdr:col>
          <xdr:colOff>133350</xdr:colOff>
          <xdr:row>11</xdr:row>
          <xdr:rowOff>1171575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11</xdr:row>
          <xdr:rowOff>952500</xdr:rowOff>
        </xdr:from>
        <xdr:to>
          <xdr:col>3</xdr:col>
          <xdr:colOff>390525</xdr:colOff>
          <xdr:row>11</xdr:row>
          <xdr:rowOff>1171575</xdr:rowOff>
        </xdr:to>
        <xdr:sp macro="" textlink="">
          <xdr:nvSpPr>
            <xdr:cNvPr id="1103" name="Option Butto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952500</xdr:rowOff>
        </xdr:from>
        <xdr:to>
          <xdr:col>5</xdr:col>
          <xdr:colOff>361950</xdr:colOff>
          <xdr:row>11</xdr:row>
          <xdr:rowOff>1171575</xdr:rowOff>
        </xdr:to>
        <xdr:sp macro="" textlink="">
          <xdr:nvSpPr>
            <xdr:cNvPr id="1104" name="Option Butto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11</xdr:row>
          <xdr:rowOff>28575</xdr:rowOff>
        </xdr:from>
        <xdr:to>
          <xdr:col>12</xdr:col>
          <xdr:colOff>323850</xdr:colOff>
          <xdr:row>11</xdr:row>
          <xdr:rowOff>1209675</xdr:rowOff>
        </xdr:to>
        <xdr:sp macro="" textlink="">
          <xdr:nvSpPr>
            <xdr:cNvPr id="1105" name="Group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1009650</xdr:colOff>
          <xdr:row>11</xdr:row>
          <xdr:rowOff>952500</xdr:rowOff>
        </xdr:from>
        <xdr:to>
          <xdr:col>7</xdr:col>
          <xdr:colOff>542925</xdr:colOff>
          <xdr:row>11</xdr:row>
          <xdr:rowOff>1171575</xdr:rowOff>
        </xdr:to>
        <xdr:sp macro="" textlink="">
          <xdr:nvSpPr>
            <xdr:cNvPr id="1108" name="Option Butto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(+1)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</xdr:row>
          <xdr:rowOff>952500</xdr:rowOff>
        </xdr:from>
        <xdr:to>
          <xdr:col>9</xdr:col>
          <xdr:colOff>409575</xdr:colOff>
          <xdr:row>11</xdr:row>
          <xdr:rowOff>1171575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19050</xdr:rowOff>
        </xdr:from>
        <xdr:to>
          <xdr:col>5</xdr:col>
          <xdr:colOff>590550</xdr:colOff>
          <xdr:row>13</xdr:row>
          <xdr:rowOff>1209675</xdr:rowOff>
        </xdr:to>
        <xdr:sp macro="" textlink="">
          <xdr:nvSpPr>
            <xdr:cNvPr id="1111" name="Group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13</xdr:row>
          <xdr:rowOff>952500</xdr:rowOff>
        </xdr:from>
        <xdr:to>
          <xdr:col>1</xdr:col>
          <xdr:colOff>828675</xdr:colOff>
          <xdr:row>13</xdr:row>
          <xdr:rowOff>1171575</xdr:rowOff>
        </xdr:to>
        <xdr:sp macro="" textlink="">
          <xdr:nvSpPr>
            <xdr:cNvPr id="1112" name="Option Butto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13</xdr:row>
          <xdr:rowOff>952500</xdr:rowOff>
        </xdr:from>
        <xdr:to>
          <xdr:col>3</xdr:col>
          <xdr:colOff>276225</xdr:colOff>
          <xdr:row>13</xdr:row>
          <xdr:rowOff>1171575</xdr:rowOff>
        </xdr:to>
        <xdr:sp macro="" textlink="">
          <xdr:nvSpPr>
            <xdr:cNvPr id="1113" name="Option Button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13</xdr:row>
          <xdr:rowOff>952500</xdr:rowOff>
        </xdr:from>
        <xdr:to>
          <xdr:col>5</xdr:col>
          <xdr:colOff>257175</xdr:colOff>
          <xdr:row>13</xdr:row>
          <xdr:rowOff>1171575</xdr:rowOff>
        </xdr:to>
        <xdr:sp macro="" textlink="">
          <xdr:nvSpPr>
            <xdr:cNvPr id="1114" name="Option Button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13</xdr:row>
          <xdr:rowOff>28575</xdr:rowOff>
        </xdr:from>
        <xdr:to>
          <xdr:col>7</xdr:col>
          <xdr:colOff>57150</xdr:colOff>
          <xdr:row>13</xdr:row>
          <xdr:rowOff>1209675</xdr:rowOff>
        </xdr:to>
        <xdr:sp macro="" textlink="">
          <xdr:nvSpPr>
            <xdr:cNvPr id="1115" name="Group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13</xdr:row>
          <xdr:rowOff>781050</xdr:rowOff>
        </xdr:from>
        <xdr:to>
          <xdr:col>6</xdr:col>
          <xdr:colOff>904875</xdr:colOff>
          <xdr:row>13</xdr:row>
          <xdr:rowOff>1000125</xdr:rowOff>
        </xdr:to>
        <xdr:sp macro="" textlink="">
          <xdr:nvSpPr>
            <xdr:cNvPr id="1116" name="Option Butto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(+1)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13</xdr:row>
          <xdr:rowOff>952500</xdr:rowOff>
        </xdr:from>
        <xdr:to>
          <xdr:col>6</xdr:col>
          <xdr:colOff>847725</xdr:colOff>
          <xdr:row>13</xdr:row>
          <xdr:rowOff>1171575</xdr:rowOff>
        </xdr:to>
        <xdr:sp macro="" textlink="">
          <xdr:nvSpPr>
            <xdr:cNvPr id="1117" name="Option Butto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13</xdr:row>
          <xdr:rowOff>28575</xdr:rowOff>
        </xdr:from>
        <xdr:to>
          <xdr:col>9</xdr:col>
          <xdr:colOff>409575</xdr:colOff>
          <xdr:row>13</xdr:row>
          <xdr:rowOff>1209675</xdr:rowOff>
        </xdr:to>
        <xdr:sp macro="" textlink="">
          <xdr:nvSpPr>
            <xdr:cNvPr id="1118" name="Group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485775</xdr:colOff>
          <xdr:row>13</xdr:row>
          <xdr:rowOff>781050</xdr:rowOff>
        </xdr:from>
        <xdr:to>
          <xdr:col>8</xdr:col>
          <xdr:colOff>523875</xdr:colOff>
          <xdr:row>13</xdr:row>
          <xdr:rowOff>1000125</xdr:rowOff>
        </xdr:to>
        <xdr:sp macro="" textlink="">
          <xdr:nvSpPr>
            <xdr:cNvPr id="1119" name="Option Butto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(+1)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13</xdr:row>
          <xdr:rowOff>952500</xdr:rowOff>
        </xdr:from>
        <xdr:to>
          <xdr:col>8</xdr:col>
          <xdr:colOff>476250</xdr:colOff>
          <xdr:row>13</xdr:row>
          <xdr:rowOff>1171575</xdr:rowOff>
        </xdr:to>
        <xdr:sp macro="" textlink="">
          <xdr:nvSpPr>
            <xdr:cNvPr id="1120" name="Option Butto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13</xdr:row>
          <xdr:rowOff>28575</xdr:rowOff>
        </xdr:from>
        <xdr:to>
          <xdr:col>12</xdr:col>
          <xdr:colOff>323850</xdr:colOff>
          <xdr:row>13</xdr:row>
          <xdr:rowOff>1209675</xdr:rowOff>
        </xdr:to>
        <xdr:sp macro="" textlink="">
          <xdr:nvSpPr>
            <xdr:cNvPr id="1121" name="Group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13</xdr:row>
          <xdr:rowOff>781050</xdr:rowOff>
        </xdr:from>
        <xdr:to>
          <xdr:col>12</xdr:col>
          <xdr:colOff>95250</xdr:colOff>
          <xdr:row>13</xdr:row>
          <xdr:rowOff>1000125</xdr:rowOff>
        </xdr:to>
        <xdr:sp macro="" textlink="">
          <xdr:nvSpPr>
            <xdr:cNvPr id="1122" name="Option Butto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(+1)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13</xdr:row>
          <xdr:rowOff>952500</xdr:rowOff>
        </xdr:from>
        <xdr:to>
          <xdr:col>12</xdr:col>
          <xdr:colOff>38100</xdr:colOff>
          <xdr:row>13</xdr:row>
          <xdr:rowOff>1171575</xdr:rowOff>
        </xdr:to>
        <xdr:sp macro="" textlink="">
          <xdr:nvSpPr>
            <xdr:cNvPr id="1123" name="Option Butto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28575</xdr:rowOff>
        </xdr:from>
        <xdr:to>
          <xdr:col>7</xdr:col>
          <xdr:colOff>590550</xdr:colOff>
          <xdr:row>15</xdr:row>
          <xdr:rowOff>1362075</xdr:rowOff>
        </xdr:to>
        <xdr:sp macro="" textlink="">
          <xdr:nvSpPr>
            <xdr:cNvPr id="1124" name="Group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15</xdr:row>
          <xdr:rowOff>1085850</xdr:rowOff>
        </xdr:from>
        <xdr:to>
          <xdr:col>1</xdr:col>
          <xdr:colOff>742950</xdr:colOff>
          <xdr:row>15</xdr:row>
          <xdr:rowOff>1304925</xdr:rowOff>
        </xdr:to>
        <xdr:sp macro="" textlink="">
          <xdr:nvSpPr>
            <xdr:cNvPr id="1125" name="Option Button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15</xdr:row>
          <xdr:rowOff>1085850</xdr:rowOff>
        </xdr:from>
        <xdr:to>
          <xdr:col>3</xdr:col>
          <xdr:colOff>152400</xdr:colOff>
          <xdr:row>15</xdr:row>
          <xdr:rowOff>1304925</xdr:rowOff>
        </xdr:to>
        <xdr:sp macro="" textlink="">
          <xdr:nvSpPr>
            <xdr:cNvPr id="1126" name="Option Butto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15</xdr:row>
          <xdr:rowOff>1085850</xdr:rowOff>
        </xdr:from>
        <xdr:to>
          <xdr:col>5</xdr:col>
          <xdr:colOff>85725</xdr:colOff>
          <xdr:row>15</xdr:row>
          <xdr:rowOff>1304925</xdr:rowOff>
        </xdr:to>
        <xdr:sp macro="" textlink="">
          <xdr:nvSpPr>
            <xdr:cNvPr id="1127" name="Option Button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15</xdr:row>
          <xdr:rowOff>1085850</xdr:rowOff>
        </xdr:from>
        <xdr:to>
          <xdr:col>6</xdr:col>
          <xdr:colOff>523875</xdr:colOff>
          <xdr:row>15</xdr:row>
          <xdr:rowOff>1304925</xdr:rowOff>
        </xdr:to>
        <xdr:sp macro="" textlink="">
          <xdr:nvSpPr>
            <xdr:cNvPr id="1128" name="Option Butto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1095375</xdr:colOff>
          <xdr:row>15</xdr:row>
          <xdr:rowOff>1085850</xdr:rowOff>
        </xdr:from>
        <xdr:to>
          <xdr:col>7</xdr:col>
          <xdr:colOff>247650</xdr:colOff>
          <xdr:row>15</xdr:row>
          <xdr:rowOff>1304925</xdr:rowOff>
        </xdr:to>
        <xdr:sp macro="" textlink="">
          <xdr:nvSpPr>
            <xdr:cNvPr id="1129" name="Option Butto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15</xdr:row>
          <xdr:rowOff>28575</xdr:rowOff>
        </xdr:from>
        <xdr:to>
          <xdr:col>10</xdr:col>
          <xdr:colOff>257175</xdr:colOff>
          <xdr:row>15</xdr:row>
          <xdr:rowOff>1352550</xdr:rowOff>
        </xdr:to>
        <xdr:sp macro="" textlink="">
          <xdr:nvSpPr>
            <xdr:cNvPr id="1130" name="Group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15</xdr:row>
          <xdr:rowOff>914400</xdr:rowOff>
        </xdr:from>
        <xdr:to>
          <xdr:col>9</xdr:col>
          <xdr:colOff>190500</xdr:colOff>
          <xdr:row>15</xdr:row>
          <xdr:rowOff>1133475</xdr:rowOff>
        </xdr:to>
        <xdr:sp macro="" textlink="">
          <xdr:nvSpPr>
            <xdr:cNvPr id="1131" name="Option Butto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(+1)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381000</xdr:colOff>
          <xdr:row>15</xdr:row>
          <xdr:rowOff>1095375</xdr:rowOff>
        </xdr:from>
        <xdr:to>
          <xdr:col>9</xdr:col>
          <xdr:colOff>133350</xdr:colOff>
          <xdr:row>15</xdr:row>
          <xdr:rowOff>1314450</xdr:rowOff>
        </xdr:to>
        <xdr:sp macro="" textlink="">
          <xdr:nvSpPr>
            <xdr:cNvPr id="1132" name="Option Button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15</xdr:row>
          <xdr:rowOff>28575</xdr:rowOff>
        </xdr:from>
        <xdr:to>
          <xdr:col>12</xdr:col>
          <xdr:colOff>361950</xdr:colOff>
          <xdr:row>15</xdr:row>
          <xdr:rowOff>1352550</xdr:rowOff>
        </xdr:to>
        <xdr:sp macro="" textlink="">
          <xdr:nvSpPr>
            <xdr:cNvPr id="1133" name="Group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15</xdr:row>
          <xdr:rowOff>914400</xdr:rowOff>
        </xdr:from>
        <xdr:to>
          <xdr:col>12</xdr:col>
          <xdr:colOff>276225</xdr:colOff>
          <xdr:row>15</xdr:row>
          <xdr:rowOff>1133475</xdr:rowOff>
        </xdr:to>
        <xdr:sp macro="" textlink="">
          <xdr:nvSpPr>
            <xdr:cNvPr id="1134" name="Option Butto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(+1)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15</xdr:row>
          <xdr:rowOff>1095375</xdr:rowOff>
        </xdr:from>
        <xdr:to>
          <xdr:col>12</xdr:col>
          <xdr:colOff>228600</xdr:colOff>
          <xdr:row>15</xdr:row>
          <xdr:rowOff>1323975</xdr:rowOff>
        </xdr:to>
        <xdr:sp macro="" textlink="">
          <xdr:nvSpPr>
            <xdr:cNvPr id="1135" name="Option Butto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28575</xdr:rowOff>
        </xdr:from>
        <xdr:to>
          <xdr:col>5</xdr:col>
          <xdr:colOff>180975</xdr:colOff>
          <xdr:row>17</xdr:row>
          <xdr:rowOff>1362075</xdr:rowOff>
        </xdr:to>
        <xdr:sp macro="" textlink="">
          <xdr:nvSpPr>
            <xdr:cNvPr id="1136" name="Group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17</xdr:row>
          <xdr:rowOff>981075</xdr:rowOff>
        </xdr:from>
        <xdr:to>
          <xdr:col>2</xdr:col>
          <xdr:colOff>9525</xdr:colOff>
          <xdr:row>17</xdr:row>
          <xdr:rowOff>1209675</xdr:rowOff>
        </xdr:to>
        <xdr:sp macro="" textlink="">
          <xdr:nvSpPr>
            <xdr:cNvPr id="1137" name="Option Butto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695325</xdr:colOff>
          <xdr:row>17</xdr:row>
          <xdr:rowOff>981075</xdr:rowOff>
        </xdr:from>
        <xdr:to>
          <xdr:col>3</xdr:col>
          <xdr:colOff>47625</xdr:colOff>
          <xdr:row>17</xdr:row>
          <xdr:rowOff>1200150</xdr:rowOff>
        </xdr:to>
        <xdr:sp macro="" textlink="">
          <xdr:nvSpPr>
            <xdr:cNvPr id="1138" name="Option Butto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17</xdr:row>
          <xdr:rowOff>981075</xdr:rowOff>
        </xdr:from>
        <xdr:to>
          <xdr:col>4</xdr:col>
          <xdr:colOff>514350</xdr:colOff>
          <xdr:row>17</xdr:row>
          <xdr:rowOff>1200150</xdr:rowOff>
        </xdr:to>
        <xdr:sp macro="" textlink="">
          <xdr:nvSpPr>
            <xdr:cNvPr id="1139" name="Option Butto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17</xdr:row>
          <xdr:rowOff>47625</xdr:rowOff>
        </xdr:from>
        <xdr:to>
          <xdr:col>6</xdr:col>
          <xdr:colOff>666750</xdr:colOff>
          <xdr:row>17</xdr:row>
          <xdr:rowOff>1371600</xdr:rowOff>
        </xdr:to>
        <xdr:sp macro="" textlink="">
          <xdr:nvSpPr>
            <xdr:cNvPr id="1140" name="Group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17</xdr:row>
          <xdr:rowOff>876300</xdr:rowOff>
        </xdr:from>
        <xdr:to>
          <xdr:col>6</xdr:col>
          <xdr:colOff>476250</xdr:colOff>
          <xdr:row>17</xdr:row>
          <xdr:rowOff>1133475</xdr:rowOff>
        </xdr:to>
        <xdr:sp macro="" textlink="">
          <xdr:nvSpPr>
            <xdr:cNvPr id="1141" name="Option Butto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(+1)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17</xdr:row>
          <xdr:rowOff>1085850</xdr:rowOff>
        </xdr:from>
        <xdr:to>
          <xdr:col>6</xdr:col>
          <xdr:colOff>419100</xdr:colOff>
          <xdr:row>17</xdr:row>
          <xdr:rowOff>1304925</xdr:rowOff>
        </xdr:to>
        <xdr:sp macro="" textlink="">
          <xdr:nvSpPr>
            <xdr:cNvPr id="1142" name="Option Butto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17</xdr:row>
          <xdr:rowOff>47625</xdr:rowOff>
        </xdr:from>
        <xdr:to>
          <xdr:col>7</xdr:col>
          <xdr:colOff>485775</xdr:colOff>
          <xdr:row>17</xdr:row>
          <xdr:rowOff>1371600</xdr:rowOff>
        </xdr:to>
        <xdr:sp macro="" textlink="">
          <xdr:nvSpPr>
            <xdr:cNvPr id="1143" name="Group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866775</xdr:colOff>
          <xdr:row>17</xdr:row>
          <xdr:rowOff>876300</xdr:rowOff>
        </xdr:from>
        <xdr:to>
          <xdr:col>7</xdr:col>
          <xdr:colOff>333375</xdr:colOff>
          <xdr:row>17</xdr:row>
          <xdr:rowOff>1095375</xdr:rowOff>
        </xdr:to>
        <xdr:sp macro="" textlink="">
          <xdr:nvSpPr>
            <xdr:cNvPr id="1144" name="Option Butto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(+1)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923925</xdr:colOff>
          <xdr:row>17</xdr:row>
          <xdr:rowOff>1085850</xdr:rowOff>
        </xdr:from>
        <xdr:to>
          <xdr:col>7</xdr:col>
          <xdr:colOff>285750</xdr:colOff>
          <xdr:row>17</xdr:row>
          <xdr:rowOff>1304925</xdr:rowOff>
        </xdr:to>
        <xdr:sp macro="" textlink="">
          <xdr:nvSpPr>
            <xdr:cNvPr id="1145" name="Option Butto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17</xdr:row>
          <xdr:rowOff>47625</xdr:rowOff>
        </xdr:from>
        <xdr:to>
          <xdr:col>10</xdr:col>
          <xdr:colOff>57150</xdr:colOff>
          <xdr:row>17</xdr:row>
          <xdr:rowOff>1371600</xdr:rowOff>
        </xdr:to>
        <xdr:sp macro="" textlink="">
          <xdr:nvSpPr>
            <xdr:cNvPr id="1146" name="Group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17</xdr:row>
          <xdr:rowOff>876300</xdr:rowOff>
        </xdr:from>
        <xdr:to>
          <xdr:col>9</xdr:col>
          <xdr:colOff>76200</xdr:colOff>
          <xdr:row>17</xdr:row>
          <xdr:rowOff>1095375</xdr:rowOff>
        </xdr:to>
        <xdr:sp macro="" textlink="">
          <xdr:nvSpPr>
            <xdr:cNvPr id="1147" name="Option Button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(+1)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17</xdr:row>
          <xdr:rowOff>1085850</xdr:rowOff>
        </xdr:from>
        <xdr:to>
          <xdr:col>9</xdr:col>
          <xdr:colOff>19050</xdr:colOff>
          <xdr:row>17</xdr:row>
          <xdr:rowOff>1304925</xdr:rowOff>
        </xdr:to>
        <xdr:sp macro="" textlink="">
          <xdr:nvSpPr>
            <xdr:cNvPr id="1148" name="Option Butto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17</xdr:row>
          <xdr:rowOff>57150</xdr:rowOff>
        </xdr:from>
        <xdr:to>
          <xdr:col>12</xdr:col>
          <xdr:colOff>247650</xdr:colOff>
          <xdr:row>17</xdr:row>
          <xdr:rowOff>1371600</xdr:rowOff>
        </xdr:to>
        <xdr:sp macro="" textlink="">
          <xdr:nvSpPr>
            <xdr:cNvPr id="1149" name="Group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17</xdr:row>
          <xdr:rowOff>876300</xdr:rowOff>
        </xdr:from>
        <xdr:to>
          <xdr:col>12</xdr:col>
          <xdr:colOff>123825</xdr:colOff>
          <xdr:row>17</xdr:row>
          <xdr:rowOff>1095375</xdr:rowOff>
        </xdr:to>
        <xdr:sp macro="" textlink="">
          <xdr:nvSpPr>
            <xdr:cNvPr id="1150" name="Option Butto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(+1)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17</xdr:row>
          <xdr:rowOff>1085850</xdr:rowOff>
        </xdr:from>
        <xdr:to>
          <xdr:col>12</xdr:col>
          <xdr:colOff>57150</xdr:colOff>
          <xdr:row>17</xdr:row>
          <xdr:rowOff>1304925</xdr:rowOff>
        </xdr:to>
        <xdr:sp macro="" textlink="">
          <xdr:nvSpPr>
            <xdr:cNvPr id="1151" name="Option Butto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28575</xdr:rowOff>
        </xdr:from>
        <xdr:to>
          <xdr:col>6</xdr:col>
          <xdr:colOff>352425</xdr:colOff>
          <xdr:row>19</xdr:row>
          <xdr:rowOff>1304925</xdr:rowOff>
        </xdr:to>
        <xdr:sp macro="" textlink="">
          <xdr:nvSpPr>
            <xdr:cNvPr id="1154" name="Group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676275</xdr:colOff>
          <xdr:row>19</xdr:row>
          <xdr:rowOff>1019175</xdr:rowOff>
        </xdr:from>
        <xdr:to>
          <xdr:col>2</xdr:col>
          <xdr:colOff>104775</xdr:colOff>
          <xdr:row>19</xdr:row>
          <xdr:rowOff>1238250</xdr:rowOff>
        </xdr:to>
        <xdr:sp macro="" textlink="">
          <xdr:nvSpPr>
            <xdr:cNvPr id="1155" name="Option Butto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19</xdr:row>
          <xdr:rowOff>1019175</xdr:rowOff>
        </xdr:from>
        <xdr:to>
          <xdr:col>5</xdr:col>
          <xdr:colOff>19050</xdr:colOff>
          <xdr:row>19</xdr:row>
          <xdr:rowOff>1238250</xdr:rowOff>
        </xdr:to>
        <xdr:sp macro="" textlink="">
          <xdr:nvSpPr>
            <xdr:cNvPr id="1156" name="Option Button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19</xdr:row>
          <xdr:rowOff>38100</xdr:rowOff>
        </xdr:from>
        <xdr:to>
          <xdr:col>8</xdr:col>
          <xdr:colOff>333375</xdr:colOff>
          <xdr:row>19</xdr:row>
          <xdr:rowOff>1304925</xdr:rowOff>
        </xdr:to>
        <xdr:sp macro="" textlink="">
          <xdr:nvSpPr>
            <xdr:cNvPr id="1157" name="Group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19</xdr:row>
          <xdr:rowOff>857250</xdr:rowOff>
        </xdr:from>
        <xdr:to>
          <xdr:col>7</xdr:col>
          <xdr:colOff>381000</xdr:colOff>
          <xdr:row>19</xdr:row>
          <xdr:rowOff>1076325</xdr:rowOff>
        </xdr:to>
        <xdr:sp macro="" textlink="">
          <xdr:nvSpPr>
            <xdr:cNvPr id="1158" name="Option Button 134" descr="YES (+2)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(+2)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971550</xdr:colOff>
          <xdr:row>19</xdr:row>
          <xdr:rowOff>1038225</xdr:rowOff>
        </xdr:from>
        <xdr:to>
          <xdr:col>7</xdr:col>
          <xdr:colOff>323850</xdr:colOff>
          <xdr:row>19</xdr:row>
          <xdr:rowOff>1257300</xdr:rowOff>
        </xdr:to>
        <xdr:sp macro="" textlink="">
          <xdr:nvSpPr>
            <xdr:cNvPr id="1159" name="Option Button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438150</xdr:colOff>
          <xdr:row>19</xdr:row>
          <xdr:rowOff>38100</xdr:rowOff>
        </xdr:from>
        <xdr:to>
          <xdr:col>12</xdr:col>
          <xdr:colOff>323850</xdr:colOff>
          <xdr:row>19</xdr:row>
          <xdr:rowOff>1295400</xdr:rowOff>
        </xdr:to>
        <xdr:sp macro="" textlink="">
          <xdr:nvSpPr>
            <xdr:cNvPr id="1160" name="Group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19</xdr:row>
          <xdr:rowOff>857250</xdr:rowOff>
        </xdr:from>
        <xdr:to>
          <xdr:col>11</xdr:col>
          <xdr:colOff>323850</xdr:colOff>
          <xdr:row>19</xdr:row>
          <xdr:rowOff>1076325</xdr:rowOff>
        </xdr:to>
        <xdr:sp macro="" textlink="">
          <xdr:nvSpPr>
            <xdr:cNvPr id="1161" name="Option Button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(+1)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19</xdr:row>
          <xdr:rowOff>1038225</xdr:rowOff>
        </xdr:from>
        <xdr:to>
          <xdr:col>11</xdr:col>
          <xdr:colOff>266700</xdr:colOff>
          <xdr:row>19</xdr:row>
          <xdr:rowOff>1257300</xdr:rowOff>
        </xdr:to>
        <xdr:sp macro="" textlink="">
          <xdr:nvSpPr>
            <xdr:cNvPr id="1162" name="Option Button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38100</xdr:rowOff>
        </xdr:from>
        <xdr:to>
          <xdr:col>3</xdr:col>
          <xdr:colOff>561975</xdr:colOff>
          <xdr:row>21</xdr:row>
          <xdr:rowOff>1371600</xdr:rowOff>
        </xdr:to>
        <xdr:sp macro="" textlink="">
          <xdr:nvSpPr>
            <xdr:cNvPr id="1163" name="Group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21</xdr:row>
          <xdr:rowOff>1019175</xdr:rowOff>
        </xdr:from>
        <xdr:to>
          <xdr:col>1</xdr:col>
          <xdr:colOff>762000</xdr:colOff>
          <xdr:row>21</xdr:row>
          <xdr:rowOff>1238250</xdr:rowOff>
        </xdr:to>
        <xdr:sp macro="" textlink="">
          <xdr:nvSpPr>
            <xdr:cNvPr id="1164" name="Option Button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695325</xdr:colOff>
          <xdr:row>21</xdr:row>
          <xdr:rowOff>1019175</xdr:rowOff>
        </xdr:from>
        <xdr:to>
          <xdr:col>3</xdr:col>
          <xdr:colOff>57150</xdr:colOff>
          <xdr:row>21</xdr:row>
          <xdr:rowOff>1238250</xdr:rowOff>
        </xdr:to>
        <xdr:sp macro="" textlink="">
          <xdr:nvSpPr>
            <xdr:cNvPr id="1165" name="Option Button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21</xdr:row>
          <xdr:rowOff>57150</xdr:rowOff>
        </xdr:from>
        <xdr:to>
          <xdr:col>6</xdr:col>
          <xdr:colOff>447675</xdr:colOff>
          <xdr:row>21</xdr:row>
          <xdr:rowOff>1371600</xdr:rowOff>
        </xdr:to>
        <xdr:sp macro="" textlink="">
          <xdr:nvSpPr>
            <xdr:cNvPr id="1166" name="Group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21</xdr:row>
          <xdr:rowOff>923925</xdr:rowOff>
        </xdr:from>
        <xdr:to>
          <xdr:col>5</xdr:col>
          <xdr:colOff>476250</xdr:colOff>
          <xdr:row>21</xdr:row>
          <xdr:rowOff>1143000</xdr:rowOff>
        </xdr:to>
        <xdr:sp macro="" textlink="">
          <xdr:nvSpPr>
            <xdr:cNvPr id="1167" name="Option Button 143" descr="YES (+2)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(+2)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21</xdr:row>
          <xdr:rowOff>1104900</xdr:rowOff>
        </xdr:from>
        <xdr:to>
          <xdr:col>5</xdr:col>
          <xdr:colOff>428625</xdr:colOff>
          <xdr:row>21</xdr:row>
          <xdr:rowOff>1323975</xdr:rowOff>
        </xdr:to>
        <xdr:sp macro="" textlink="">
          <xdr:nvSpPr>
            <xdr:cNvPr id="1168" name="Option Button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21</xdr:row>
          <xdr:rowOff>57150</xdr:rowOff>
        </xdr:from>
        <xdr:to>
          <xdr:col>9</xdr:col>
          <xdr:colOff>104775</xdr:colOff>
          <xdr:row>21</xdr:row>
          <xdr:rowOff>1362075</xdr:rowOff>
        </xdr:to>
        <xdr:sp macro="" textlink="">
          <xdr:nvSpPr>
            <xdr:cNvPr id="1170" name="Group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1085850</xdr:colOff>
          <xdr:row>21</xdr:row>
          <xdr:rowOff>923925</xdr:rowOff>
        </xdr:from>
        <xdr:to>
          <xdr:col>7</xdr:col>
          <xdr:colOff>552450</xdr:colOff>
          <xdr:row>21</xdr:row>
          <xdr:rowOff>1143000</xdr:rowOff>
        </xdr:to>
        <xdr:sp macro="" textlink="">
          <xdr:nvSpPr>
            <xdr:cNvPr id="1171" name="Option Button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(+1)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1143000</xdr:colOff>
          <xdr:row>21</xdr:row>
          <xdr:rowOff>1104900</xdr:rowOff>
        </xdr:from>
        <xdr:to>
          <xdr:col>7</xdr:col>
          <xdr:colOff>495300</xdr:colOff>
          <xdr:row>21</xdr:row>
          <xdr:rowOff>1323975</xdr:rowOff>
        </xdr:to>
        <xdr:sp macro="" textlink="">
          <xdr:nvSpPr>
            <xdr:cNvPr id="1172" name="Option Button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21</xdr:row>
          <xdr:rowOff>57150</xdr:rowOff>
        </xdr:from>
        <xdr:to>
          <xdr:col>12</xdr:col>
          <xdr:colOff>314325</xdr:colOff>
          <xdr:row>21</xdr:row>
          <xdr:rowOff>1362075</xdr:rowOff>
        </xdr:to>
        <xdr:sp macro="" textlink="">
          <xdr:nvSpPr>
            <xdr:cNvPr id="1174" name="Group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21</xdr:row>
          <xdr:rowOff>923925</xdr:rowOff>
        </xdr:from>
        <xdr:to>
          <xdr:col>11</xdr:col>
          <xdr:colOff>447675</xdr:colOff>
          <xdr:row>21</xdr:row>
          <xdr:rowOff>1143000</xdr:rowOff>
        </xdr:to>
        <xdr:sp macro="" textlink="">
          <xdr:nvSpPr>
            <xdr:cNvPr id="1176" name="Option Butto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(+1)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21</xdr:row>
          <xdr:rowOff>1104900</xdr:rowOff>
        </xdr:from>
        <xdr:to>
          <xdr:col>11</xdr:col>
          <xdr:colOff>400050</xdr:colOff>
          <xdr:row>21</xdr:row>
          <xdr:rowOff>1323975</xdr:rowOff>
        </xdr:to>
        <xdr:sp macro="" textlink="">
          <xdr:nvSpPr>
            <xdr:cNvPr id="1177" name="Option Button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23</xdr:row>
          <xdr:rowOff>38100</xdr:rowOff>
        </xdr:from>
        <xdr:to>
          <xdr:col>2</xdr:col>
          <xdr:colOff>923925</xdr:colOff>
          <xdr:row>23</xdr:row>
          <xdr:rowOff>1628775</xdr:rowOff>
        </xdr:to>
        <xdr:sp macro="" textlink="">
          <xdr:nvSpPr>
            <xdr:cNvPr id="1181" name="Group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23</xdr:row>
          <xdr:rowOff>1257300</xdr:rowOff>
        </xdr:from>
        <xdr:to>
          <xdr:col>1</xdr:col>
          <xdr:colOff>647700</xdr:colOff>
          <xdr:row>23</xdr:row>
          <xdr:rowOff>1476375</xdr:rowOff>
        </xdr:to>
        <xdr:sp macro="" textlink="">
          <xdr:nvSpPr>
            <xdr:cNvPr id="1182" name="Option Butto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23</xdr:row>
          <xdr:rowOff>1257300</xdr:rowOff>
        </xdr:from>
        <xdr:to>
          <xdr:col>2</xdr:col>
          <xdr:colOff>666750</xdr:colOff>
          <xdr:row>23</xdr:row>
          <xdr:rowOff>1476375</xdr:rowOff>
        </xdr:to>
        <xdr:sp macro="" textlink="">
          <xdr:nvSpPr>
            <xdr:cNvPr id="1183" name="Option Button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23</xdr:row>
          <xdr:rowOff>28575</xdr:rowOff>
        </xdr:from>
        <xdr:to>
          <xdr:col>5</xdr:col>
          <xdr:colOff>57150</xdr:colOff>
          <xdr:row>23</xdr:row>
          <xdr:rowOff>1619250</xdr:rowOff>
        </xdr:to>
        <xdr:sp macro="" textlink="">
          <xdr:nvSpPr>
            <xdr:cNvPr id="1184" name="Group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23</xdr:row>
          <xdr:rowOff>1009650</xdr:rowOff>
        </xdr:from>
        <xdr:to>
          <xdr:col>4</xdr:col>
          <xdr:colOff>342900</xdr:colOff>
          <xdr:row>23</xdr:row>
          <xdr:rowOff>1228725</xdr:rowOff>
        </xdr:to>
        <xdr:sp macro="" textlink="">
          <xdr:nvSpPr>
            <xdr:cNvPr id="1185" name="Option Butto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(+1)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23</xdr:row>
          <xdr:rowOff>1257300</xdr:rowOff>
        </xdr:from>
        <xdr:to>
          <xdr:col>4</xdr:col>
          <xdr:colOff>295275</xdr:colOff>
          <xdr:row>23</xdr:row>
          <xdr:rowOff>1476375</xdr:rowOff>
        </xdr:to>
        <xdr:sp macro="" textlink="">
          <xdr:nvSpPr>
            <xdr:cNvPr id="1186" name="Option Button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23</xdr:row>
          <xdr:rowOff>47625</xdr:rowOff>
        </xdr:from>
        <xdr:to>
          <xdr:col>6</xdr:col>
          <xdr:colOff>1019175</xdr:colOff>
          <xdr:row>23</xdr:row>
          <xdr:rowOff>1628775</xdr:rowOff>
        </xdr:to>
        <xdr:sp macro="" textlink="">
          <xdr:nvSpPr>
            <xdr:cNvPr id="1187" name="Group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23</xdr:row>
          <xdr:rowOff>1009650</xdr:rowOff>
        </xdr:from>
        <xdr:to>
          <xdr:col>6</xdr:col>
          <xdr:colOff>533400</xdr:colOff>
          <xdr:row>23</xdr:row>
          <xdr:rowOff>1228725</xdr:rowOff>
        </xdr:to>
        <xdr:sp macro="" textlink="">
          <xdr:nvSpPr>
            <xdr:cNvPr id="1188" name="Option Butto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(+1)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561975</xdr:colOff>
          <xdr:row>23</xdr:row>
          <xdr:rowOff>1257300</xdr:rowOff>
        </xdr:from>
        <xdr:to>
          <xdr:col>6</xdr:col>
          <xdr:colOff>485775</xdr:colOff>
          <xdr:row>23</xdr:row>
          <xdr:rowOff>1476375</xdr:rowOff>
        </xdr:to>
        <xdr:sp macro="" textlink="">
          <xdr:nvSpPr>
            <xdr:cNvPr id="1189" name="Option Butto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1095375</xdr:colOff>
          <xdr:row>23</xdr:row>
          <xdr:rowOff>47625</xdr:rowOff>
        </xdr:from>
        <xdr:to>
          <xdr:col>9</xdr:col>
          <xdr:colOff>228600</xdr:colOff>
          <xdr:row>23</xdr:row>
          <xdr:rowOff>1628775</xdr:rowOff>
        </xdr:to>
        <xdr:sp macro="" textlink="">
          <xdr:nvSpPr>
            <xdr:cNvPr id="1190" name="Group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23</xdr:row>
          <xdr:rowOff>1009650</xdr:rowOff>
        </xdr:from>
        <xdr:to>
          <xdr:col>8</xdr:col>
          <xdr:colOff>314325</xdr:colOff>
          <xdr:row>23</xdr:row>
          <xdr:rowOff>1228725</xdr:rowOff>
        </xdr:to>
        <xdr:sp macro="" textlink="">
          <xdr:nvSpPr>
            <xdr:cNvPr id="1191" name="Option Button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(+1)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23</xdr:row>
          <xdr:rowOff>1257300</xdr:rowOff>
        </xdr:from>
        <xdr:to>
          <xdr:col>8</xdr:col>
          <xdr:colOff>257175</xdr:colOff>
          <xdr:row>23</xdr:row>
          <xdr:rowOff>1476375</xdr:rowOff>
        </xdr:to>
        <xdr:sp macro="" textlink="">
          <xdr:nvSpPr>
            <xdr:cNvPr id="1192" name="Option Button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23</xdr:row>
          <xdr:rowOff>57150</xdr:rowOff>
        </xdr:from>
        <xdr:to>
          <xdr:col>12</xdr:col>
          <xdr:colOff>323850</xdr:colOff>
          <xdr:row>23</xdr:row>
          <xdr:rowOff>1628775</xdr:rowOff>
        </xdr:to>
        <xdr:sp macro="" textlink="">
          <xdr:nvSpPr>
            <xdr:cNvPr id="1193" name="Group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23</xdr:row>
          <xdr:rowOff>1009650</xdr:rowOff>
        </xdr:from>
        <xdr:to>
          <xdr:col>12</xdr:col>
          <xdr:colOff>9525</xdr:colOff>
          <xdr:row>23</xdr:row>
          <xdr:rowOff>1228725</xdr:rowOff>
        </xdr:to>
        <xdr:sp macro="" textlink="">
          <xdr:nvSpPr>
            <xdr:cNvPr id="1194" name="Option Button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(+1)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23</xdr:row>
          <xdr:rowOff>1257300</xdr:rowOff>
        </xdr:from>
        <xdr:to>
          <xdr:col>11</xdr:col>
          <xdr:colOff>466725</xdr:colOff>
          <xdr:row>23</xdr:row>
          <xdr:rowOff>1476375</xdr:rowOff>
        </xdr:to>
        <xdr:sp macro="" textlink="">
          <xdr:nvSpPr>
            <xdr:cNvPr id="1195" name="Option Butto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(0)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18</xdr:col>
      <xdr:colOff>232019</xdr:colOff>
      <xdr:row>23</xdr:row>
      <xdr:rowOff>586166</xdr:rowOff>
    </xdr:from>
    <xdr:to>
      <xdr:col>22</xdr:col>
      <xdr:colOff>1221155</xdr:colOff>
      <xdr:row>23</xdr:row>
      <xdr:rowOff>1364375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4602" y="13212083"/>
          <a:ext cx="4079470" cy="778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257175</xdr:colOff>
      <xdr:row>23</xdr:row>
      <xdr:rowOff>571500</xdr:rowOff>
    </xdr:from>
    <xdr:to>
      <xdr:col>22</xdr:col>
      <xdr:colOff>1247775</xdr:colOff>
      <xdr:row>23</xdr:row>
      <xdr:rowOff>1352550</xdr:rowOff>
    </xdr:to>
    <xdr:sp macro="" textlink="">
      <xdr:nvSpPr>
        <xdr:cNvPr id="1196" name="AutoShape 17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1163300" y="13211175"/>
          <a:ext cx="40767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69"/>
  <sheetViews>
    <sheetView showGridLines="0" tabSelected="1" topLeftCell="C12" zoomScaleNormal="100" zoomScaleSheetLayoutView="40" zoomScalePageLayoutView="40" workbookViewId="0">
      <selection activeCell="Q16" sqref="Q16:U17"/>
    </sheetView>
  </sheetViews>
  <sheetFormatPr defaultColWidth="9.140625" defaultRowHeight="12.75" x14ac:dyDescent="0.2"/>
  <cols>
    <col min="1" max="1" width="4" customWidth="1"/>
    <col min="2" max="2" width="12.7109375" customWidth="1"/>
    <col min="3" max="3" width="14.5703125" customWidth="1"/>
    <col min="6" max="6" width="9.140625" customWidth="1"/>
    <col min="7" max="7" width="18" customWidth="1"/>
    <col min="9" max="9" width="11.7109375" customWidth="1"/>
    <col min="10" max="10" width="7.85546875" bestFit="1" customWidth="1"/>
    <col min="11" max="11" width="4.28515625" customWidth="1"/>
    <col min="12" max="12" width="7.5703125" customWidth="1"/>
    <col min="13" max="13" width="5.7109375" customWidth="1"/>
    <col min="14" max="14" width="8.5703125" customWidth="1"/>
    <col min="15" max="15" width="8.85546875" customWidth="1"/>
    <col min="16" max="16" width="4.5703125" customWidth="1"/>
    <col min="17" max="17" width="4.28515625" customWidth="1"/>
    <col min="18" max="18" width="14.28515625" style="22" customWidth="1"/>
    <col min="19" max="19" width="5.5703125" style="22" customWidth="1"/>
    <col min="20" max="20" width="19.85546875" style="22" customWidth="1"/>
    <col min="21" max="21" width="14.5703125" style="22" customWidth="1"/>
    <col min="22" max="22" width="6.28515625" style="22" customWidth="1"/>
    <col min="23" max="23" width="19.42578125" style="22" customWidth="1"/>
    <col min="24" max="24" width="6.28515625" style="22" customWidth="1"/>
    <col min="25" max="25" width="12.140625" style="48" hidden="1" customWidth="1"/>
    <col min="26" max="26" width="17.5703125" style="48" hidden="1" customWidth="1"/>
    <col min="27" max="27" width="10.140625" style="48" hidden="1" customWidth="1"/>
    <col min="28" max="28" width="12.7109375" style="48" hidden="1" customWidth="1"/>
    <col min="29" max="29" width="12.42578125" style="48" hidden="1" customWidth="1"/>
    <col min="30" max="30" width="15" style="48" hidden="1" customWidth="1"/>
    <col min="31" max="31" width="12.85546875" style="22" hidden="1" customWidth="1"/>
    <col min="32" max="32" width="14.7109375" style="22" hidden="1" customWidth="1"/>
    <col min="33" max="33" width="9.140625" hidden="1" customWidth="1"/>
    <col min="34" max="34" width="11.42578125" hidden="1" customWidth="1"/>
    <col min="35" max="37" width="9.140625" hidden="1" customWidth="1"/>
    <col min="38" max="38" width="14.140625" hidden="1" customWidth="1"/>
    <col min="39" max="39" width="9.140625" hidden="1" customWidth="1"/>
  </cols>
  <sheetData>
    <row r="1" spans="1:38" ht="25.5" customHeight="1" x14ac:dyDescent="0.2">
      <c r="B1" s="126" t="s">
        <v>6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R1" s="83"/>
      <c r="S1"/>
      <c r="T1"/>
      <c r="U1"/>
      <c r="V1"/>
      <c r="W1"/>
      <c r="X1"/>
      <c r="Y1" s="46"/>
      <c r="Z1" s="46"/>
      <c r="AA1" s="46"/>
      <c r="AB1" s="46"/>
      <c r="AC1" s="46"/>
      <c r="AD1" s="46"/>
      <c r="AE1"/>
      <c r="AF1"/>
    </row>
    <row r="2" spans="1:38" ht="21.7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R2" s="83"/>
      <c r="S2"/>
      <c r="T2"/>
      <c r="U2"/>
      <c r="V2"/>
      <c r="W2"/>
      <c r="X2"/>
      <c r="Y2" s="46"/>
      <c r="Z2" s="46"/>
      <c r="AA2" s="46"/>
      <c r="AB2" s="46"/>
      <c r="AC2" s="46"/>
      <c r="AD2" s="46"/>
      <c r="AE2"/>
      <c r="AF2"/>
    </row>
    <row r="3" spans="1:38" ht="9" customHeight="1" thickBot="1" x14ac:dyDescent="0.25">
      <c r="B3" s="82"/>
      <c r="C3" s="82"/>
      <c r="D3" s="82"/>
      <c r="E3" s="82"/>
      <c r="F3" s="82"/>
      <c r="G3" s="82"/>
      <c r="H3" s="82"/>
      <c r="I3" s="82"/>
      <c r="L3" s="83"/>
      <c r="R3" s="83"/>
      <c r="S3"/>
      <c r="T3"/>
      <c r="U3"/>
      <c r="V3"/>
      <c r="W3"/>
      <c r="X3"/>
      <c r="Y3" s="46"/>
      <c r="Z3" s="46"/>
      <c r="AA3" s="46"/>
      <c r="AB3" s="46"/>
      <c r="AC3" s="46"/>
      <c r="AD3" s="46"/>
      <c r="AE3"/>
      <c r="AF3"/>
    </row>
    <row r="4" spans="1:38" s="94" customFormat="1" ht="21.75" customHeight="1" thickTop="1" x14ac:dyDescent="0.2">
      <c r="B4" s="91"/>
      <c r="C4" s="86" t="s">
        <v>2</v>
      </c>
      <c r="D4" s="96"/>
      <c r="E4" s="97"/>
      <c r="F4" s="97"/>
      <c r="G4" s="87"/>
      <c r="H4" s="86" t="s">
        <v>0</v>
      </c>
      <c r="I4" s="102"/>
      <c r="J4" s="103"/>
      <c r="K4" s="103"/>
      <c r="L4" s="103"/>
      <c r="M4" s="103"/>
      <c r="N4" s="103"/>
      <c r="O4" s="104"/>
      <c r="R4" s="115" t="s">
        <v>122</v>
      </c>
      <c r="S4" s="116"/>
      <c r="T4" s="117"/>
    </row>
    <row r="5" spans="1:38" s="94" customFormat="1" ht="21.75" customHeight="1" x14ac:dyDescent="0.2">
      <c r="B5" s="92"/>
      <c r="C5" s="85" t="s">
        <v>118</v>
      </c>
      <c r="D5" s="98"/>
      <c r="E5" s="99"/>
      <c r="F5" s="99"/>
      <c r="G5" s="84"/>
      <c r="H5" s="85" t="s">
        <v>119</v>
      </c>
      <c r="I5" s="99"/>
      <c r="J5" s="99"/>
      <c r="K5" s="99"/>
      <c r="L5" s="99"/>
      <c r="M5" s="99"/>
      <c r="N5" s="99"/>
      <c r="O5" s="105"/>
      <c r="R5" s="118"/>
      <c r="S5" s="119"/>
      <c r="T5" s="120"/>
    </row>
    <row r="6" spans="1:38" s="94" customFormat="1" ht="21.75" customHeight="1" x14ac:dyDescent="0.2">
      <c r="B6" s="92"/>
      <c r="C6" s="85" t="s">
        <v>120</v>
      </c>
      <c r="D6" s="98"/>
      <c r="E6" s="99"/>
      <c r="F6" s="99"/>
      <c r="G6" s="84"/>
      <c r="H6" s="85" t="s">
        <v>1</v>
      </c>
      <c r="I6" s="99"/>
      <c r="J6" s="99"/>
      <c r="K6" s="99"/>
      <c r="L6" s="99"/>
      <c r="M6" s="99"/>
      <c r="N6" s="99"/>
      <c r="O6" s="105"/>
      <c r="R6" s="118"/>
      <c r="S6" s="119"/>
      <c r="T6" s="120"/>
    </row>
    <row r="7" spans="1:38" s="94" customFormat="1" ht="21.75" customHeight="1" thickBot="1" x14ac:dyDescent="0.25">
      <c r="B7" s="93"/>
      <c r="C7" s="88" t="s">
        <v>121</v>
      </c>
      <c r="D7" s="100"/>
      <c r="E7" s="101"/>
      <c r="F7" s="101"/>
      <c r="G7" s="89"/>
      <c r="H7" s="88"/>
      <c r="I7" s="89"/>
      <c r="J7" s="89"/>
      <c r="K7" s="89"/>
      <c r="L7" s="89"/>
      <c r="M7" s="89"/>
      <c r="N7" s="89"/>
      <c r="O7" s="90"/>
      <c r="R7" s="121"/>
      <c r="S7" s="122"/>
      <c r="T7" s="123"/>
    </row>
    <row r="8" spans="1:38" ht="11.25" customHeight="1" thickTop="1" thickBot="1" x14ac:dyDescent="0.25">
      <c r="P8" s="3"/>
      <c r="Q8" s="3"/>
      <c r="R8" s="3"/>
      <c r="S8" s="3"/>
      <c r="T8" s="3"/>
      <c r="U8" s="3"/>
      <c r="V8" s="3"/>
      <c r="W8" s="15"/>
      <c r="X8" s="47"/>
    </row>
    <row r="9" spans="1:38" s="16" customFormat="1" ht="13.15" customHeight="1" thickBot="1" x14ac:dyDescent="0.25">
      <c r="A9" s="141" t="s">
        <v>18</v>
      </c>
      <c r="B9" s="134" t="s">
        <v>7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6"/>
      <c r="N9" s="133" t="s">
        <v>20</v>
      </c>
      <c r="O9" s="132"/>
      <c r="Q9" s="133" t="s">
        <v>17</v>
      </c>
      <c r="R9" s="132"/>
      <c r="W9" s="15"/>
      <c r="X9" s="47"/>
      <c r="Y9" s="55" t="s">
        <v>7</v>
      </c>
      <c r="Z9" s="55" t="s">
        <v>68</v>
      </c>
      <c r="AA9" s="55" t="s">
        <v>66</v>
      </c>
      <c r="AB9" s="55" t="s">
        <v>69</v>
      </c>
      <c r="AC9" s="55" t="s">
        <v>67</v>
      </c>
      <c r="AD9" s="55" t="s">
        <v>70</v>
      </c>
      <c r="AE9" s="56" t="s">
        <v>71</v>
      </c>
      <c r="AF9" s="49"/>
    </row>
    <row r="10" spans="1:38" s="21" customFormat="1" ht="96" customHeight="1" thickBot="1" x14ac:dyDescent="0.25">
      <c r="A10" s="142"/>
      <c r="B10" s="71"/>
      <c r="C10" s="72"/>
      <c r="D10" s="72"/>
      <c r="E10" s="72"/>
      <c r="F10" s="73"/>
      <c r="G10" s="72"/>
      <c r="H10" s="71"/>
      <c r="I10" s="71"/>
      <c r="J10" s="71"/>
      <c r="K10" s="71"/>
      <c r="L10" s="71"/>
      <c r="M10" s="71"/>
      <c r="N10" s="124">
        <f>AE10</f>
        <v>2</v>
      </c>
      <c r="O10" s="125"/>
      <c r="P10" s="17"/>
      <c r="Q10" s="155">
        <f>IF(OR(N10=0,N12=0),"",N10+N12)</f>
        <v>3</v>
      </c>
      <c r="R10" s="156"/>
      <c r="S10" s="17"/>
      <c r="T10" s="17"/>
      <c r="U10" s="17"/>
      <c r="V10" s="17"/>
      <c r="W10" s="4"/>
      <c r="X10" s="22"/>
      <c r="Y10" s="68">
        <v>1</v>
      </c>
      <c r="Z10" s="57">
        <f>IF(Y10="", "", IF(Y10=1, 1, IF(Y10=2, 2, IF(Y10=3, 2, IF(Y10=4,3, "OOPS")))))</f>
        <v>1</v>
      </c>
      <c r="AA10" s="68">
        <v>2</v>
      </c>
      <c r="AB10" s="57">
        <f>IF(AA10="", "", IF(AA10=1, 1, IF(AA10=2, 0, "OOPS")))</f>
        <v>0</v>
      </c>
      <c r="AC10" s="68">
        <v>1</v>
      </c>
      <c r="AD10" s="57">
        <f>IF(AC10="", "", IF(AC10=1, 1, IF(AC10=2, 0, "OOPS")))</f>
        <v>1</v>
      </c>
      <c r="AE10" s="58">
        <f>SUM(Z10,AB10,AD10)</f>
        <v>2</v>
      </c>
      <c r="AF10" s="22"/>
    </row>
    <row r="11" spans="1:38" s="21" customFormat="1" ht="13.5" thickBot="1" x14ac:dyDescent="0.25">
      <c r="A11" s="142"/>
      <c r="B11" s="127" t="s">
        <v>8</v>
      </c>
      <c r="C11" s="128"/>
      <c r="D11" s="128"/>
      <c r="E11" s="128"/>
      <c r="F11" s="128"/>
      <c r="G11" s="110"/>
      <c r="H11" s="110"/>
      <c r="I11" s="110"/>
      <c r="J11" s="110"/>
      <c r="K11" s="110"/>
      <c r="L11" s="110"/>
      <c r="M11" s="111"/>
      <c r="N11" s="131" t="s">
        <v>49</v>
      </c>
      <c r="O11" s="132"/>
      <c r="P11" s="17"/>
      <c r="Q11" s="17"/>
      <c r="R11" s="17"/>
      <c r="S11" s="17"/>
      <c r="T11" s="109" t="s">
        <v>28</v>
      </c>
      <c r="U11" s="109" t="s">
        <v>15</v>
      </c>
      <c r="V11" s="4"/>
      <c r="W11" s="109" t="s">
        <v>23</v>
      </c>
      <c r="X11" s="22"/>
      <c r="Y11" s="55" t="s">
        <v>72</v>
      </c>
      <c r="Z11" s="55" t="s">
        <v>73</v>
      </c>
      <c r="AA11" s="55" t="s">
        <v>74</v>
      </c>
      <c r="AB11" s="55" t="s">
        <v>75</v>
      </c>
      <c r="AC11" s="55" t="s">
        <v>71</v>
      </c>
      <c r="AD11" s="48"/>
      <c r="AE11" s="22"/>
      <c r="AL11" s="79" t="s">
        <v>117</v>
      </c>
    </row>
    <row r="12" spans="1:38" s="21" customFormat="1" ht="97.5" customHeight="1" thickBot="1" x14ac:dyDescent="0.25">
      <c r="A12" s="142"/>
      <c r="B12" s="71"/>
      <c r="C12" s="71"/>
      <c r="D12" s="71"/>
      <c r="E12" s="74"/>
      <c r="F12" s="71"/>
      <c r="G12" s="75"/>
      <c r="H12" s="71" t="b">
        <v>0</v>
      </c>
      <c r="I12" s="71"/>
      <c r="J12" s="71"/>
      <c r="K12" s="71"/>
      <c r="L12" s="71"/>
      <c r="M12" s="71"/>
      <c r="N12" s="124">
        <f>AC12</f>
        <v>1</v>
      </c>
      <c r="O12" s="125"/>
      <c r="P12" s="17"/>
      <c r="Q12" s="17"/>
      <c r="R12" s="17"/>
      <c r="S12" s="17"/>
      <c r="T12" s="18">
        <f>'Calculations (To Be Hidden)'!E14</f>
        <v>2</v>
      </c>
      <c r="U12" s="106"/>
      <c r="V12" s="4"/>
      <c r="W12" s="54" t="str">
        <f>'Calculations (To Be Hidden)'!F14</f>
        <v>Enter Duration</v>
      </c>
      <c r="X12" s="22"/>
      <c r="Y12" s="68">
        <v>1</v>
      </c>
      <c r="Z12" s="59">
        <f>IF(Y12="", "", IF(Y12=1, 1, IF(Y12=2, 2, IF(Y12=3, 2, "OOPS"))))</f>
        <v>1</v>
      </c>
      <c r="AA12" s="69">
        <v>2</v>
      </c>
      <c r="AB12" s="61">
        <f>IF(AA12="", "", IF(AA12=1, 1, IF(AA12=2, 0, "OOPS")))</f>
        <v>0</v>
      </c>
      <c r="AC12" s="62">
        <f>SUM(Z12,AB12)</f>
        <v>1</v>
      </c>
      <c r="AD12" s="48"/>
      <c r="AE12" s="22"/>
      <c r="AL12" s="80">
        <v>-1</v>
      </c>
    </row>
    <row r="13" spans="1:38" s="21" customFormat="1" ht="17.25" thickTop="1" thickBot="1" x14ac:dyDescent="0.25">
      <c r="A13" s="143" t="s">
        <v>25</v>
      </c>
      <c r="B13" s="129" t="s">
        <v>9</v>
      </c>
      <c r="C13" s="130"/>
      <c r="D13" s="130"/>
      <c r="E13" s="130"/>
      <c r="F13" s="130"/>
      <c r="G13" s="113"/>
      <c r="H13" s="51"/>
      <c r="I13" s="51"/>
      <c r="J13" s="51"/>
      <c r="K13" s="113"/>
      <c r="L13" s="113"/>
      <c r="M13" s="114"/>
      <c r="N13" s="139" t="s">
        <v>20</v>
      </c>
      <c r="O13" s="140"/>
      <c r="P13" s="19"/>
      <c r="Q13" s="139" t="s">
        <v>19</v>
      </c>
      <c r="R13" s="140"/>
      <c r="S13" s="17"/>
      <c r="T13" s="17"/>
      <c r="U13" s="17"/>
      <c r="V13" s="17"/>
      <c r="W13" s="4"/>
      <c r="X13" s="22"/>
      <c r="Y13" s="55" t="s">
        <v>76</v>
      </c>
      <c r="Z13" s="55" t="s">
        <v>77</v>
      </c>
      <c r="AA13" s="55" t="s">
        <v>78</v>
      </c>
      <c r="AB13" s="55" t="s">
        <v>79</v>
      </c>
      <c r="AC13" s="55" t="s">
        <v>80</v>
      </c>
      <c r="AD13" s="55" t="s">
        <v>75</v>
      </c>
      <c r="AE13" s="55" t="s">
        <v>81</v>
      </c>
      <c r="AF13" s="55" t="s">
        <v>82</v>
      </c>
      <c r="AG13" s="63" t="s">
        <v>71</v>
      </c>
      <c r="AL13" s="80">
        <v>0</v>
      </c>
    </row>
    <row r="14" spans="1:38" s="21" customFormat="1" ht="97.5" customHeight="1" thickBot="1" x14ac:dyDescent="0.25">
      <c r="A14" s="142"/>
      <c r="B14" s="76"/>
      <c r="C14" s="72"/>
      <c r="D14" s="72"/>
      <c r="E14" s="72"/>
      <c r="F14" s="72"/>
      <c r="G14" s="77"/>
      <c r="H14" s="72"/>
      <c r="I14" s="71"/>
      <c r="J14" s="71"/>
      <c r="K14" s="71"/>
      <c r="L14" s="71"/>
      <c r="M14" s="71"/>
      <c r="N14" s="124">
        <f>AG14</f>
        <v>1</v>
      </c>
      <c r="O14" s="125"/>
      <c r="P14" s="17"/>
      <c r="Q14" s="155">
        <f>IF(OR(N14=0,N16=0),"",N14+N16)</f>
        <v>2</v>
      </c>
      <c r="R14" s="156"/>
      <c r="S14" s="17"/>
      <c r="T14" s="17"/>
      <c r="U14" s="17"/>
      <c r="V14" s="17"/>
      <c r="W14" s="4"/>
      <c r="X14" s="22"/>
      <c r="Y14" s="68">
        <v>1</v>
      </c>
      <c r="Z14" s="59">
        <f>IF(Y14="", "", IF(Y14=1, 1, IF(Y14=2, 2, IF(Y14=3, 2, "OOPS"))))</f>
        <v>1</v>
      </c>
      <c r="AA14" s="68">
        <v>2</v>
      </c>
      <c r="AB14" s="59">
        <f>IF(AA14="", "", IF(AA14=1, 1, IF(AA14=2, 0, "OOPS")))</f>
        <v>0</v>
      </c>
      <c r="AC14" s="68">
        <v>2</v>
      </c>
      <c r="AD14" s="59">
        <f>IF(AC14="", "", IF(AC14=1, 1, IF(AC14=2, 0, "OOPS")))</f>
        <v>0</v>
      </c>
      <c r="AE14" s="68">
        <v>2</v>
      </c>
      <c r="AF14" s="59">
        <f>IF(AE14="", "", IF(AE14=1, 1, IF(AE14=2, 0, "OOPS")))</f>
        <v>0</v>
      </c>
      <c r="AG14" s="64">
        <f>SUM(Z14,AB14,AD14,AF14)</f>
        <v>1</v>
      </c>
      <c r="AL14" s="80">
        <v>1</v>
      </c>
    </row>
    <row r="15" spans="1:38" s="21" customFormat="1" ht="13.5" customHeight="1" thickBot="1" x14ac:dyDescent="0.25">
      <c r="A15" s="142"/>
      <c r="B15" s="127" t="s">
        <v>10</v>
      </c>
      <c r="C15" s="128"/>
      <c r="D15" s="128"/>
      <c r="E15" s="128"/>
      <c r="F15" s="128"/>
      <c r="G15" s="128"/>
      <c r="H15" s="128"/>
      <c r="I15" s="110"/>
      <c r="J15" s="50"/>
      <c r="K15" s="50"/>
      <c r="L15" s="50"/>
      <c r="M15" s="111"/>
      <c r="N15" s="131" t="s">
        <v>49</v>
      </c>
      <c r="O15" s="132"/>
      <c r="P15" s="17"/>
      <c r="Q15" s="17"/>
      <c r="R15" s="17"/>
      <c r="S15" s="17"/>
      <c r="T15" s="17"/>
      <c r="U15" s="17"/>
      <c r="V15" s="17"/>
      <c r="W15" s="17"/>
      <c r="X15" s="22"/>
      <c r="Y15" s="55" t="s">
        <v>83</v>
      </c>
      <c r="Z15" s="55" t="s">
        <v>84</v>
      </c>
      <c r="AA15" s="55" t="s">
        <v>85</v>
      </c>
      <c r="AB15" s="65" t="s">
        <v>86</v>
      </c>
      <c r="AC15" s="55" t="s">
        <v>87</v>
      </c>
      <c r="AD15" s="55" t="s">
        <v>88</v>
      </c>
      <c r="AE15" s="66" t="s">
        <v>71</v>
      </c>
      <c r="AF15" s="22"/>
    </row>
    <row r="16" spans="1:38" s="21" customFormat="1" ht="109.5" customHeight="1" thickBot="1" x14ac:dyDescent="0.25">
      <c r="A16" s="142"/>
      <c r="B16" s="78"/>
      <c r="C16" s="71"/>
      <c r="D16" s="74"/>
      <c r="E16" s="74"/>
      <c r="F16" s="74"/>
      <c r="G16" s="71"/>
      <c r="H16" s="71"/>
      <c r="I16" s="71"/>
      <c r="J16" s="71"/>
      <c r="K16" s="71"/>
      <c r="L16" s="71"/>
      <c r="M16" s="71"/>
      <c r="N16" s="124">
        <f>AE16</f>
        <v>1</v>
      </c>
      <c r="O16" s="125"/>
      <c r="P16" s="17"/>
      <c r="Q16" s="144"/>
      <c r="R16" s="145"/>
      <c r="S16" s="145"/>
      <c r="T16" s="145"/>
      <c r="U16" s="146"/>
      <c r="V16" s="17"/>
      <c r="W16" s="108" t="s">
        <v>65</v>
      </c>
      <c r="X16" s="22"/>
      <c r="Y16" s="69">
        <v>1</v>
      </c>
      <c r="Z16" s="61">
        <f>IF(Y16="", "", IF(Y16=1, 1, IF(Y16=2, 2, IF(Y16=3, 2,IF(Y16=4, 2, IF(Y16=5, 2, "OOPS"))))))</f>
        <v>1</v>
      </c>
      <c r="AA16" s="69">
        <v>2</v>
      </c>
      <c r="AB16" s="61">
        <f>IF(AA16="", "", IF(AA16=1, 1, IF(AA16=2, 0, "OOPS")))</f>
        <v>0</v>
      </c>
      <c r="AC16" s="69">
        <v>2</v>
      </c>
      <c r="AD16" s="61">
        <f>IF(AC16="", "", IF(AC16=1, 1, IF(AC16=2, 0, "OOPS")))</f>
        <v>0</v>
      </c>
      <c r="AE16" s="62">
        <f>SUM(Z16,AB16,AD16)</f>
        <v>1</v>
      </c>
      <c r="AF16" s="22"/>
    </row>
    <row r="17" spans="1:35" s="21" customFormat="1" ht="13.15" customHeight="1" thickTop="1" thickBot="1" x14ac:dyDescent="0.25">
      <c r="A17" s="141" t="s">
        <v>27</v>
      </c>
      <c r="B17" s="152" t="s">
        <v>11</v>
      </c>
      <c r="C17" s="153"/>
      <c r="D17" s="153"/>
      <c r="E17" s="153"/>
      <c r="F17" s="113"/>
      <c r="G17" s="113"/>
      <c r="H17" s="51"/>
      <c r="I17" s="51"/>
      <c r="J17" s="113"/>
      <c r="K17" s="113"/>
      <c r="L17" s="113"/>
      <c r="M17" s="114"/>
      <c r="N17" s="112" t="s">
        <v>20</v>
      </c>
      <c r="O17" s="112" t="s">
        <v>15</v>
      </c>
      <c r="P17" s="20"/>
      <c r="Q17" s="147"/>
      <c r="R17" s="148"/>
      <c r="S17" s="148"/>
      <c r="T17" s="148"/>
      <c r="U17" s="149"/>
      <c r="V17" s="22"/>
      <c r="W17" s="137" t="str">
        <f>'Calculations (To Be Hidden)'!D73</f>
        <v/>
      </c>
      <c r="X17" s="22"/>
      <c r="Y17" s="55" t="s">
        <v>11</v>
      </c>
      <c r="Z17" s="55" t="s">
        <v>89</v>
      </c>
      <c r="AA17" s="55" t="s">
        <v>90</v>
      </c>
      <c r="AB17" s="55" t="s">
        <v>91</v>
      </c>
      <c r="AC17" s="55" t="s">
        <v>92</v>
      </c>
      <c r="AD17" s="55" t="s">
        <v>93</v>
      </c>
      <c r="AE17" s="55" t="s">
        <v>94</v>
      </c>
      <c r="AF17" s="55" t="s">
        <v>95</v>
      </c>
      <c r="AG17" s="65" t="s">
        <v>96</v>
      </c>
      <c r="AH17" s="65" t="s">
        <v>97</v>
      </c>
      <c r="AI17" s="63" t="s">
        <v>71</v>
      </c>
    </row>
    <row r="18" spans="1:35" s="21" customFormat="1" ht="111" customHeight="1" thickBot="1" x14ac:dyDescent="0.25">
      <c r="A18" s="142"/>
      <c r="B18" s="71"/>
      <c r="C18" s="71"/>
      <c r="D18" s="71"/>
      <c r="E18" s="71"/>
      <c r="F18" s="72"/>
      <c r="G18" s="72"/>
      <c r="H18" s="71"/>
      <c r="I18" s="71"/>
      <c r="J18" s="71"/>
      <c r="K18" s="71"/>
      <c r="L18" s="71"/>
      <c r="M18" s="71"/>
      <c r="N18" s="18">
        <f>AI18</f>
        <v>1</v>
      </c>
      <c r="O18" s="107"/>
      <c r="U18" s="22"/>
      <c r="V18" s="22"/>
      <c r="W18" s="138"/>
      <c r="X18" s="22"/>
      <c r="Y18" s="68">
        <v>1</v>
      </c>
      <c r="Z18" s="59">
        <f>IF(Y18="", "", IF(Y18=1, 1, IF(Y18=2, 2, IF(Y18=3, 3, "OOPS"))))</f>
        <v>1</v>
      </c>
      <c r="AA18" s="68">
        <v>2</v>
      </c>
      <c r="AB18" s="59">
        <f>IF(AA18="", "", IF(AA18=1, 1, IF(AA18=2, 0, "OOPS")))</f>
        <v>0</v>
      </c>
      <c r="AC18" s="68">
        <v>2</v>
      </c>
      <c r="AD18" s="59">
        <f>IF(AC18="", "", IF(AC18=1, 1, IF(AC18=2, 0, "OOPS")))</f>
        <v>0</v>
      </c>
      <c r="AE18" s="68">
        <v>2</v>
      </c>
      <c r="AF18" s="59">
        <f>IF(AE18="", "", IF(AE18=1, 1, IF(AE18=2, 0, "OOPS")))</f>
        <v>0</v>
      </c>
      <c r="AG18" s="70">
        <v>2</v>
      </c>
      <c r="AH18" s="67">
        <f>IF(AG18="", "", IF(AG18=1, 1, IF(AG18=2, 0, "OOPS")))</f>
        <v>0</v>
      </c>
      <c r="AI18" s="60">
        <f>SUM(Z18,AB18,AD18,AF18,AH18)</f>
        <v>1</v>
      </c>
    </row>
    <row r="19" spans="1:35" s="21" customFormat="1" ht="13.15" customHeight="1" thickTop="1" thickBot="1" x14ac:dyDescent="0.25">
      <c r="A19" s="142"/>
      <c r="B19" s="157" t="s">
        <v>12</v>
      </c>
      <c r="C19" s="158"/>
      <c r="D19" s="158"/>
      <c r="E19" s="158"/>
      <c r="F19" s="158"/>
      <c r="G19" s="158"/>
      <c r="H19" s="110"/>
      <c r="I19" s="110"/>
      <c r="J19" s="110"/>
      <c r="K19" s="110"/>
      <c r="L19" s="110"/>
      <c r="M19" s="111"/>
      <c r="N19" s="109" t="s">
        <v>20</v>
      </c>
      <c r="O19" s="109" t="s">
        <v>15</v>
      </c>
      <c r="Q19" s="139" t="s">
        <v>21</v>
      </c>
      <c r="R19" s="140"/>
      <c r="U19" s="22"/>
      <c r="V19" s="22"/>
      <c r="W19" s="22"/>
      <c r="X19" s="22"/>
      <c r="Y19" s="55" t="s">
        <v>98</v>
      </c>
      <c r="Z19" s="55" t="s">
        <v>101</v>
      </c>
      <c r="AA19" s="55" t="s">
        <v>99</v>
      </c>
      <c r="AB19" s="55" t="s">
        <v>102</v>
      </c>
      <c r="AC19" s="55" t="s">
        <v>100</v>
      </c>
      <c r="AD19" s="55" t="s">
        <v>103</v>
      </c>
      <c r="AE19" s="66" t="s">
        <v>71</v>
      </c>
    </row>
    <row r="20" spans="1:35" s="21" customFormat="1" ht="107.25" customHeight="1" thickBot="1" x14ac:dyDescent="0.25">
      <c r="A20" s="154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18">
        <f>AE20</f>
        <v>1</v>
      </c>
      <c r="O20" s="107"/>
      <c r="Q20" s="150" t="str">
        <f>'Calculations (To Be Hidden)'!D28</f>
        <v>Enter Sect. C Duration</v>
      </c>
      <c r="R20" s="151"/>
      <c r="U20" s="22"/>
      <c r="V20" s="22"/>
      <c r="W20" s="22"/>
      <c r="X20" s="22"/>
      <c r="Y20" s="69">
        <v>1</v>
      </c>
      <c r="Z20" s="61">
        <f>IF(Y20="", "", IF(Y20=1, 1, IF(Y20=2, 2, "OOPS")))</f>
        <v>1</v>
      </c>
      <c r="AA20" s="69">
        <v>2</v>
      </c>
      <c r="AB20" s="61">
        <f>IF(AA20="", "", IF(AA20=1, 2, IF(AA20=2, 0, "OOPS")))</f>
        <v>0</v>
      </c>
      <c r="AC20" s="69">
        <v>2</v>
      </c>
      <c r="AD20" s="61">
        <f>IF(AC20="", "", IF(AC20=1, 1, IF(AC20=2, 0, "OOPS")))</f>
        <v>0</v>
      </c>
      <c r="AE20" s="62">
        <f>SUM(Z20,AB20,AD20)</f>
        <v>1</v>
      </c>
    </row>
    <row r="21" spans="1:35" s="21" customFormat="1" ht="14.25" thickTop="1" thickBot="1" x14ac:dyDescent="0.25">
      <c r="A21" s="142" t="s">
        <v>26</v>
      </c>
      <c r="B21" s="127" t="s">
        <v>13</v>
      </c>
      <c r="C21" s="128"/>
      <c r="D21" s="128"/>
      <c r="E21" s="110"/>
      <c r="F21" s="110"/>
      <c r="G21" s="110"/>
      <c r="H21" s="110"/>
      <c r="I21" s="110"/>
      <c r="J21" s="110"/>
      <c r="K21" s="110"/>
      <c r="L21" s="110"/>
      <c r="M21" s="111"/>
      <c r="N21" s="112" t="s">
        <v>20</v>
      </c>
      <c r="O21" s="112" t="s">
        <v>15</v>
      </c>
      <c r="P21" s="20"/>
      <c r="T21" s="23"/>
      <c r="U21" s="22"/>
      <c r="V21" s="22"/>
      <c r="W21" s="22"/>
      <c r="X21" s="22"/>
      <c r="Y21" s="55" t="s">
        <v>13</v>
      </c>
      <c r="Z21" s="55" t="s">
        <v>104</v>
      </c>
      <c r="AA21" s="55" t="s">
        <v>105</v>
      </c>
      <c r="AB21" s="55" t="s">
        <v>106</v>
      </c>
      <c r="AC21" s="55" t="s">
        <v>107</v>
      </c>
      <c r="AD21" s="55" t="s">
        <v>108</v>
      </c>
      <c r="AE21" s="55" t="s">
        <v>109</v>
      </c>
      <c r="AF21" s="55" t="s">
        <v>110</v>
      </c>
      <c r="AG21" s="63" t="s">
        <v>71</v>
      </c>
    </row>
    <row r="22" spans="1:35" s="21" customFormat="1" ht="111" customHeight="1" thickBot="1" x14ac:dyDescent="0.25">
      <c r="A22" s="142"/>
      <c r="B22" s="76"/>
      <c r="C22" s="72"/>
      <c r="D22" s="72"/>
      <c r="E22" s="77"/>
      <c r="F22" s="72"/>
      <c r="G22" s="72"/>
      <c r="H22" s="72"/>
      <c r="I22" s="71"/>
      <c r="J22" s="71"/>
      <c r="K22" s="71"/>
      <c r="L22" s="71"/>
      <c r="M22" s="71"/>
      <c r="N22" s="18">
        <f>AG22</f>
        <v>1</v>
      </c>
      <c r="O22" s="107"/>
      <c r="T22" s="24" t="str">
        <f>'Calculations (To Be Hidden)'!D57</f>
        <v/>
      </c>
      <c r="U22" s="22"/>
      <c r="V22" s="22"/>
      <c r="W22" s="22"/>
      <c r="X22" s="22"/>
      <c r="Y22" s="69">
        <v>1</v>
      </c>
      <c r="Z22" s="61">
        <f>IF(Y22="", "", IF(Y22=1, 1, IF(Y22=2, 2, "OOPS")))</f>
        <v>1</v>
      </c>
      <c r="AA22" s="69">
        <v>2</v>
      </c>
      <c r="AB22" s="61">
        <f>IF(AA22="", "", IF(AA22=1, 2, IF(AA22=2, 0, "OOPS")))</f>
        <v>0</v>
      </c>
      <c r="AC22" s="69">
        <v>2</v>
      </c>
      <c r="AD22" s="61">
        <f>IF(AC22="", "", IF(AC22=1, 1, IF(AC22=2, 0, "OOPS")))</f>
        <v>0</v>
      </c>
      <c r="AE22" s="69">
        <v>2</v>
      </c>
      <c r="AF22" s="61">
        <f>IF(AE22="", "", IF(AE22=1, 1, IF(AE22=2, 0, "OOPS")))</f>
        <v>0</v>
      </c>
      <c r="AG22" s="62">
        <f>SUM(Z22,AB22,AD22,AF22)</f>
        <v>1</v>
      </c>
    </row>
    <row r="23" spans="1:35" s="21" customFormat="1" ht="14.25" thickTop="1" thickBot="1" x14ac:dyDescent="0.25">
      <c r="A23" s="142"/>
      <c r="B23" s="127" t="s">
        <v>14</v>
      </c>
      <c r="C23" s="128"/>
      <c r="D23" s="110"/>
      <c r="E23" s="110"/>
      <c r="F23" s="110"/>
      <c r="G23" s="110"/>
      <c r="H23" s="110"/>
      <c r="I23" s="110"/>
      <c r="J23" s="110"/>
      <c r="K23" s="110"/>
      <c r="L23" s="110"/>
      <c r="M23" s="111"/>
      <c r="N23" s="109" t="s">
        <v>20</v>
      </c>
      <c r="O23" s="112" t="s">
        <v>15</v>
      </c>
      <c r="Q23" s="139" t="s">
        <v>22</v>
      </c>
      <c r="R23" s="140"/>
      <c r="U23" s="22"/>
      <c r="V23" s="22"/>
      <c r="W23" s="22"/>
      <c r="X23" s="22"/>
      <c r="Y23" s="55" t="s">
        <v>14</v>
      </c>
      <c r="Z23" s="55" t="s">
        <v>111</v>
      </c>
      <c r="AA23" s="55" t="s">
        <v>112</v>
      </c>
      <c r="AB23" s="55" t="s">
        <v>113</v>
      </c>
      <c r="AC23" s="55" t="s">
        <v>85</v>
      </c>
      <c r="AD23" s="55" t="s">
        <v>86</v>
      </c>
      <c r="AE23" s="55" t="s">
        <v>114</v>
      </c>
      <c r="AF23" s="55" t="s">
        <v>115</v>
      </c>
      <c r="AG23" s="65" t="s">
        <v>116</v>
      </c>
      <c r="AH23" s="65" t="s">
        <v>70</v>
      </c>
      <c r="AI23" s="63" t="s">
        <v>71</v>
      </c>
    </row>
    <row r="24" spans="1:35" s="21" customFormat="1" ht="130.5" customHeight="1" thickBot="1" x14ac:dyDescent="0.25">
      <c r="A24" s="154"/>
      <c r="B24" s="76"/>
      <c r="C24" s="72"/>
      <c r="D24" s="77"/>
      <c r="E24" s="72"/>
      <c r="F24" s="72"/>
      <c r="G24" s="72"/>
      <c r="H24" s="72"/>
      <c r="I24" s="71"/>
      <c r="J24" s="71"/>
      <c r="K24" s="71"/>
      <c r="L24" s="71"/>
      <c r="M24" s="71"/>
      <c r="N24" s="18">
        <f>AI24</f>
        <v>1</v>
      </c>
      <c r="O24" s="107"/>
      <c r="Q24" s="150" t="str">
        <f>'Calculations (To Be Hidden)'!D42</f>
        <v>Enter Sect. D Duration</v>
      </c>
      <c r="R24" s="151"/>
      <c r="U24" s="22"/>
      <c r="V24" s="22"/>
      <c r="W24" s="22"/>
      <c r="X24" s="22"/>
      <c r="Y24" s="68">
        <v>1</v>
      </c>
      <c r="Z24" s="59">
        <f>IF(Y24="", "", IF(Y24=1, 1, IF(Y24=2, 2, "OOPS")))</f>
        <v>1</v>
      </c>
      <c r="AA24" s="68">
        <v>2</v>
      </c>
      <c r="AB24" s="59">
        <f>IF(AA24="", "", IF(AA24=1, 1, IF(AA24=2, 0, "OOPS")))</f>
        <v>0</v>
      </c>
      <c r="AC24" s="68">
        <v>2</v>
      </c>
      <c r="AD24" s="59">
        <f>IF(AC24="", "", IF(AC24=1, 1, IF(AC24=2, 0, "OOPS")))</f>
        <v>0</v>
      </c>
      <c r="AE24" s="68">
        <v>2</v>
      </c>
      <c r="AF24" s="59">
        <f>IF(AE24="", "", IF(AE24=1, 1, IF(AE24=2, 0, "OOPS")))</f>
        <v>0</v>
      </c>
      <c r="AG24" s="70">
        <v>2</v>
      </c>
      <c r="AH24" s="67">
        <f>IF(AG24="", "", IF(AG24=1, 1, IF(AG24=2, 0, "OOPS")))</f>
        <v>0</v>
      </c>
      <c r="AI24" s="60">
        <f>SUM(Z24,AB24,AD24,AF24,AH24)</f>
        <v>1</v>
      </c>
    </row>
    <row r="25" spans="1:35" s="21" customFormat="1" ht="12" x14ac:dyDescent="0.2">
      <c r="B25" s="52" t="s">
        <v>16</v>
      </c>
      <c r="R25" s="22"/>
      <c r="U25" s="22"/>
      <c r="V25" s="22"/>
      <c r="W25" s="22"/>
      <c r="X25" s="22"/>
      <c r="Y25" s="48"/>
      <c r="Z25" s="48"/>
      <c r="AA25" s="48"/>
      <c r="AB25" s="48"/>
      <c r="AC25" s="48"/>
      <c r="AD25" s="48"/>
      <c r="AE25" s="22"/>
      <c r="AF25" s="22"/>
    </row>
    <row r="26" spans="1:35" s="21" customFormat="1" ht="15" customHeight="1" x14ac:dyDescent="0.2">
      <c r="B26" s="28" t="s">
        <v>125</v>
      </c>
      <c r="C26"/>
      <c r="D26"/>
      <c r="E26"/>
      <c r="F26"/>
      <c r="G26" s="95"/>
      <c r="H26"/>
      <c r="I26"/>
      <c r="J26"/>
      <c r="L26" s="21" t="s">
        <v>124</v>
      </c>
      <c r="R26" s="22"/>
      <c r="U26" s="22"/>
      <c r="V26" s="22"/>
      <c r="W26" s="83" t="s">
        <v>123</v>
      </c>
      <c r="X26" s="22"/>
      <c r="Y26" s="48"/>
      <c r="Z26" s="48"/>
      <c r="AA26" s="48"/>
      <c r="AB26" s="48"/>
      <c r="AC26" s="48"/>
      <c r="AD26" s="48"/>
      <c r="AE26" s="22"/>
      <c r="AF26" s="22"/>
    </row>
    <row r="27" spans="1:35" s="21" customFormat="1" ht="19.899999999999999" customHeight="1" x14ac:dyDescent="0.2">
      <c r="B27"/>
      <c r="C27"/>
      <c r="D27"/>
      <c r="E27"/>
      <c r="F27"/>
      <c r="G27"/>
      <c r="H27"/>
      <c r="I27"/>
      <c r="J27"/>
      <c r="R27" s="22"/>
      <c r="U27" s="22"/>
      <c r="V27" s="22"/>
      <c r="W27" s="22"/>
      <c r="X27" s="22"/>
      <c r="Y27" s="48"/>
      <c r="Z27" s="48"/>
      <c r="AA27" s="48"/>
      <c r="AB27" s="48"/>
      <c r="AC27" s="48"/>
      <c r="AD27" s="48"/>
      <c r="AE27" s="22"/>
      <c r="AF27" s="22"/>
    </row>
    <row r="28" spans="1:35" s="21" customFormat="1" ht="3.6" customHeight="1" x14ac:dyDescent="0.2">
      <c r="B28"/>
      <c r="C28"/>
      <c r="D28"/>
      <c r="E28"/>
      <c r="F28"/>
      <c r="G28"/>
      <c r="H28"/>
      <c r="I28"/>
      <c r="J28"/>
      <c r="R28" s="22"/>
      <c r="U28" s="22"/>
      <c r="V28" s="22"/>
      <c r="W28" s="22"/>
      <c r="X28" s="22"/>
      <c r="Y28" s="48"/>
      <c r="Z28" s="48"/>
      <c r="AA28" s="48"/>
      <c r="AB28" s="48"/>
      <c r="AC28" s="48"/>
      <c r="AD28" s="48"/>
      <c r="AE28" s="22"/>
      <c r="AF28" s="22"/>
    </row>
    <row r="29" spans="1:35" s="21" customFormat="1" ht="10.15" customHeight="1" x14ac:dyDescent="0.2">
      <c r="B29"/>
      <c r="C29"/>
      <c r="D29"/>
      <c r="E29"/>
      <c r="F29"/>
      <c r="G29"/>
      <c r="H29"/>
      <c r="I29"/>
      <c r="J29"/>
      <c r="R29" s="22"/>
      <c r="U29" s="22"/>
      <c r="V29" s="22"/>
      <c r="W29" s="22"/>
      <c r="X29" s="22"/>
      <c r="Y29" s="48"/>
      <c r="Z29" s="48"/>
      <c r="AA29" s="48"/>
      <c r="AB29" s="48"/>
      <c r="AC29" s="48"/>
      <c r="AD29" s="48"/>
      <c r="AE29" s="22"/>
      <c r="AF29" s="22"/>
    </row>
    <row r="30" spans="1:35" s="21" customFormat="1" ht="10.9" customHeight="1" x14ac:dyDescent="0.2">
      <c r="B30"/>
      <c r="C30"/>
      <c r="D30"/>
      <c r="E30"/>
      <c r="F30"/>
      <c r="G30"/>
      <c r="H30"/>
      <c r="I30"/>
      <c r="J30"/>
      <c r="R30" s="22"/>
      <c r="U30" s="22"/>
      <c r="V30" s="22"/>
      <c r="W30" s="22"/>
      <c r="X30" s="22"/>
      <c r="Y30" s="48"/>
      <c r="Z30" s="48"/>
      <c r="AA30" s="48"/>
      <c r="AB30" s="48"/>
      <c r="AC30" s="48"/>
      <c r="AD30" s="48"/>
      <c r="AE30" s="22"/>
      <c r="AF30" s="22"/>
    </row>
    <row r="31" spans="1:35" s="21" customFormat="1" ht="16.899999999999999" customHeight="1" x14ac:dyDescent="0.2">
      <c r="B31"/>
      <c r="C31"/>
      <c r="D31"/>
      <c r="E31"/>
      <c r="F31"/>
      <c r="G31"/>
      <c r="H31"/>
      <c r="I31"/>
      <c r="J31"/>
      <c r="R31" s="22"/>
      <c r="U31" s="22"/>
      <c r="V31" s="22"/>
      <c r="W31" s="22"/>
      <c r="X31" s="22"/>
      <c r="Y31" s="48"/>
      <c r="Z31" s="48"/>
      <c r="AA31" s="48"/>
      <c r="AB31" s="48"/>
      <c r="AC31" s="48"/>
      <c r="AD31" s="48"/>
      <c r="AE31" s="22"/>
      <c r="AF31" s="22"/>
    </row>
    <row r="32" spans="1:35" s="21" customFormat="1" x14ac:dyDescent="0.2">
      <c r="B32"/>
      <c r="C32"/>
      <c r="D32"/>
      <c r="E32"/>
      <c r="F32"/>
      <c r="G32"/>
      <c r="H32"/>
      <c r="I32"/>
      <c r="J32"/>
      <c r="R32" s="22"/>
      <c r="U32" s="22"/>
      <c r="V32" s="22"/>
      <c r="W32" s="22"/>
      <c r="X32" s="22"/>
      <c r="Y32" s="48"/>
      <c r="Z32" s="48"/>
      <c r="AA32" s="48"/>
      <c r="AB32" s="48"/>
      <c r="AC32" s="48"/>
      <c r="AD32" s="48"/>
      <c r="AE32" s="22"/>
      <c r="AF32" s="22"/>
    </row>
    <row r="33" spans="3:32" s="21" customFormat="1" x14ac:dyDescent="0.2">
      <c r="C33" s="26"/>
      <c r="D33"/>
      <c r="E33"/>
      <c r="F33"/>
      <c r="R33" s="22"/>
      <c r="U33" s="22"/>
      <c r="V33" s="22"/>
      <c r="W33" s="22"/>
      <c r="X33" s="22"/>
      <c r="Y33" s="48"/>
      <c r="Z33" s="48"/>
      <c r="AA33" s="48"/>
      <c r="AB33" s="48"/>
      <c r="AC33" s="48"/>
      <c r="AD33" s="48"/>
      <c r="AE33" s="22"/>
      <c r="AF33" s="22"/>
    </row>
    <row r="34" spans="3:32" s="21" customFormat="1" x14ac:dyDescent="0.2">
      <c r="C34" s="53"/>
      <c r="D34" s="53"/>
      <c r="E34" s="53"/>
      <c r="F34" s="53"/>
      <c r="G34" s="53"/>
      <c r="H34" s="53"/>
      <c r="I34" s="17"/>
      <c r="J34" s="53"/>
      <c r="R34" s="22"/>
      <c r="U34" s="22"/>
      <c r="V34" s="22"/>
      <c r="W34" s="22"/>
      <c r="X34" s="22"/>
      <c r="Y34" s="48"/>
      <c r="Z34" s="48"/>
      <c r="AA34" s="48"/>
      <c r="AB34" s="48"/>
      <c r="AC34" s="48"/>
      <c r="AD34" s="48"/>
      <c r="AE34" s="22"/>
      <c r="AF34" s="22"/>
    </row>
    <row r="35" spans="3:32" s="21" customFormat="1" x14ac:dyDescent="0.2">
      <c r="C35" s="3"/>
      <c r="D35" s="3"/>
      <c r="E35" s="3"/>
      <c r="F35" s="3"/>
      <c r="G35" s="3"/>
      <c r="H35" s="3"/>
      <c r="I35" s="17"/>
      <c r="J35" s="3"/>
      <c r="R35" s="22"/>
      <c r="U35" s="22"/>
      <c r="V35" s="22"/>
      <c r="W35" s="22"/>
      <c r="X35" s="22"/>
      <c r="Y35" s="48"/>
      <c r="Z35" s="48"/>
      <c r="AA35" s="48"/>
      <c r="AB35" s="48"/>
      <c r="AC35" s="48"/>
      <c r="AD35" s="48"/>
      <c r="AE35" s="22"/>
      <c r="AF35" s="22"/>
    </row>
    <row r="36" spans="3:32" s="21" customFormat="1" x14ac:dyDescent="0.2">
      <c r="C36" s="3"/>
      <c r="D36" s="3"/>
      <c r="E36" s="3"/>
      <c r="F36" s="3"/>
      <c r="G36" s="3"/>
      <c r="H36" s="3"/>
      <c r="I36" s="17"/>
      <c r="J36" s="3"/>
      <c r="R36" s="22"/>
      <c r="U36" s="22"/>
      <c r="V36" s="22"/>
      <c r="W36" s="22"/>
      <c r="X36" s="22"/>
      <c r="Y36" s="48"/>
      <c r="Z36" s="48"/>
      <c r="AA36" s="48"/>
      <c r="AB36" s="48"/>
      <c r="AC36" s="48"/>
      <c r="AD36" s="48"/>
      <c r="AE36" s="22"/>
      <c r="AF36" s="22"/>
    </row>
    <row r="37" spans="3:32" s="21" customFormat="1" x14ac:dyDescent="0.2">
      <c r="C37" s="3"/>
      <c r="D37" s="3"/>
      <c r="E37" s="3"/>
      <c r="F37" s="3"/>
      <c r="G37" s="3"/>
      <c r="H37" s="3"/>
      <c r="I37" s="17"/>
      <c r="J37" s="3"/>
      <c r="R37" s="22"/>
      <c r="U37" s="22"/>
      <c r="V37" s="22"/>
      <c r="W37" s="22"/>
      <c r="X37" s="22"/>
      <c r="Y37" s="48"/>
      <c r="Z37" s="48"/>
      <c r="AA37" s="48"/>
      <c r="AB37" s="48"/>
      <c r="AC37" s="48"/>
      <c r="AD37" s="48"/>
      <c r="AE37" s="22"/>
      <c r="AF37" s="22"/>
    </row>
    <row r="38" spans="3:32" s="21" customFormat="1" x14ac:dyDescent="0.2">
      <c r="C38" s="3"/>
      <c r="D38" s="3"/>
      <c r="E38" s="3"/>
      <c r="F38" s="3"/>
      <c r="G38" s="3"/>
      <c r="H38" s="3"/>
      <c r="I38" s="17"/>
      <c r="J38" s="3"/>
      <c r="R38" s="22"/>
      <c r="S38" s="22"/>
      <c r="T38" s="22"/>
      <c r="U38" s="22"/>
      <c r="V38" s="22"/>
      <c r="W38" s="22"/>
      <c r="X38" s="22"/>
      <c r="Y38" s="48"/>
      <c r="Z38" s="48"/>
      <c r="AA38" s="48"/>
      <c r="AB38" s="48"/>
      <c r="AC38" s="48"/>
      <c r="AD38" s="48"/>
      <c r="AE38" s="22"/>
      <c r="AF38" s="22"/>
    </row>
    <row r="39" spans="3:32" s="21" customFormat="1" x14ac:dyDescent="0.2">
      <c r="C39" s="3"/>
      <c r="D39" s="3"/>
      <c r="E39" s="3"/>
      <c r="F39" s="3"/>
      <c r="G39" s="17"/>
      <c r="H39" s="17"/>
      <c r="I39" s="17"/>
      <c r="J39" s="17"/>
      <c r="R39" s="22"/>
      <c r="S39" s="22"/>
      <c r="T39" s="22"/>
      <c r="U39" s="22"/>
      <c r="V39" s="22"/>
      <c r="W39" s="22"/>
      <c r="X39" s="22"/>
      <c r="Y39" s="48"/>
      <c r="Z39" s="48"/>
      <c r="AA39" s="48"/>
      <c r="AB39" s="48"/>
      <c r="AC39" s="48"/>
      <c r="AD39" s="48"/>
      <c r="AE39" s="22"/>
      <c r="AF39" s="22"/>
    </row>
    <row r="40" spans="3:32" s="21" customFormat="1" x14ac:dyDescent="0.2">
      <c r="C40" s="3"/>
      <c r="D40" s="3"/>
      <c r="E40" s="3"/>
      <c r="F40" s="3"/>
      <c r="G40" s="17"/>
      <c r="H40" s="17"/>
      <c r="I40" s="17"/>
      <c r="J40" s="17"/>
      <c r="R40" s="22"/>
      <c r="S40" s="22"/>
      <c r="T40" s="22"/>
      <c r="U40" s="22"/>
      <c r="V40" s="22"/>
      <c r="W40" s="22"/>
      <c r="X40" s="22"/>
      <c r="Y40" s="48"/>
      <c r="Z40" s="48"/>
      <c r="AA40" s="48"/>
      <c r="AB40" s="48"/>
      <c r="AC40" s="48"/>
      <c r="AD40" s="48"/>
      <c r="AE40" s="22"/>
      <c r="AF40" s="22"/>
    </row>
    <row r="41" spans="3:32" s="21" customFormat="1" ht="12" x14ac:dyDescent="0.2">
      <c r="C41" s="17"/>
      <c r="D41" s="17"/>
      <c r="E41" s="17"/>
      <c r="F41" s="17"/>
      <c r="G41" s="17"/>
      <c r="H41" s="17"/>
      <c r="I41" s="17"/>
      <c r="J41" s="17"/>
      <c r="R41" s="22"/>
      <c r="S41" s="22"/>
      <c r="T41" s="22"/>
      <c r="U41" s="22"/>
      <c r="V41" s="22"/>
      <c r="W41" s="22"/>
      <c r="X41" s="22"/>
      <c r="Y41" s="48"/>
      <c r="Z41" s="48"/>
      <c r="AA41" s="48"/>
      <c r="AB41" s="48"/>
      <c r="AC41" s="48"/>
      <c r="AD41" s="48"/>
      <c r="AE41" s="22"/>
      <c r="AF41" s="22"/>
    </row>
    <row r="42" spans="3:32" s="21" customFormat="1" ht="12" x14ac:dyDescent="0.2">
      <c r="C42" s="17"/>
      <c r="D42" s="17"/>
      <c r="E42" s="17"/>
      <c r="F42" s="17"/>
      <c r="G42" s="17"/>
      <c r="H42" s="17"/>
      <c r="I42" s="17"/>
      <c r="J42" s="17"/>
      <c r="R42" s="22"/>
      <c r="S42" s="22"/>
      <c r="T42" s="22"/>
      <c r="U42" s="22"/>
      <c r="V42" s="22"/>
      <c r="W42" s="22"/>
      <c r="X42" s="22"/>
      <c r="Y42" s="48"/>
      <c r="Z42" s="48"/>
      <c r="AA42" s="48"/>
      <c r="AB42" s="48"/>
      <c r="AC42" s="48"/>
      <c r="AD42" s="48"/>
      <c r="AE42" s="22"/>
      <c r="AF42" s="22"/>
    </row>
    <row r="43" spans="3:32" s="21" customFormat="1" ht="12" x14ac:dyDescent="0.2">
      <c r="R43" s="22"/>
      <c r="S43" s="22"/>
      <c r="T43" s="22"/>
      <c r="U43" s="22"/>
      <c r="V43" s="22"/>
      <c r="W43" s="22"/>
      <c r="X43" s="22"/>
      <c r="Y43" s="48"/>
      <c r="Z43" s="48"/>
      <c r="AA43" s="48"/>
      <c r="AB43" s="48"/>
      <c r="AC43" s="48"/>
      <c r="AD43" s="48"/>
      <c r="AE43" s="22"/>
      <c r="AF43" s="22"/>
    </row>
    <row r="44" spans="3:32" s="21" customFormat="1" ht="12" x14ac:dyDescent="0.2">
      <c r="R44" s="22"/>
      <c r="S44" s="22"/>
      <c r="T44" s="22"/>
      <c r="U44" s="22"/>
      <c r="V44" s="22"/>
      <c r="W44" s="22"/>
      <c r="X44" s="22"/>
      <c r="Y44" s="48"/>
      <c r="Z44" s="48"/>
      <c r="AA44" s="48"/>
      <c r="AB44" s="48"/>
      <c r="AC44" s="48"/>
      <c r="AD44" s="48"/>
      <c r="AE44" s="22"/>
      <c r="AF44" s="22"/>
    </row>
    <row r="45" spans="3:32" s="21" customFormat="1" ht="12" x14ac:dyDescent="0.2">
      <c r="R45" s="22"/>
      <c r="S45" s="22"/>
      <c r="T45" s="22"/>
      <c r="U45" s="22"/>
      <c r="V45" s="22"/>
      <c r="W45" s="22"/>
      <c r="X45" s="22"/>
      <c r="Y45" s="48"/>
      <c r="Z45" s="48"/>
      <c r="AA45" s="48"/>
      <c r="AB45" s="48"/>
      <c r="AC45" s="48"/>
      <c r="AD45" s="48"/>
      <c r="AE45" s="22"/>
      <c r="AF45" s="22"/>
    </row>
    <row r="46" spans="3:32" s="21" customFormat="1" ht="12" x14ac:dyDescent="0.2">
      <c r="R46" s="22"/>
      <c r="S46" s="22"/>
      <c r="T46" s="22"/>
      <c r="U46" s="22"/>
      <c r="V46" s="22"/>
      <c r="W46" s="22"/>
      <c r="X46" s="22"/>
      <c r="Y46" s="48"/>
      <c r="Z46" s="48"/>
      <c r="AA46" s="48"/>
      <c r="AB46" s="48"/>
      <c r="AC46" s="48"/>
      <c r="AD46" s="48"/>
      <c r="AE46" s="22"/>
      <c r="AF46" s="22"/>
    </row>
    <row r="47" spans="3:32" s="21" customFormat="1" ht="12" x14ac:dyDescent="0.2">
      <c r="R47" s="22"/>
      <c r="S47" s="22"/>
      <c r="T47" s="22"/>
      <c r="U47" s="22"/>
      <c r="V47" s="22"/>
      <c r="W47" s="22"/>
      <c r="X47" s="22"/>
      <c r="Y47" s="48"/>
      <c r="Z47" s="48"/>
      <c r="AA47" s="48"/>
      <c r="AB47" s="48"/>
      <c r="AC47" s="48"/>
      <c r="AD47" s="48"/>
      <c r="AE47" s="22"/>
      <c r="AF47" s="22"/>
    </row>
    <row r="48" spans="3:32" s="21" customFormat="1" ht="12" x14ac:dyDescent="0.2">
      <c r="R48" s="22"/>
      <c r="S48" s="22"/>
      <c r="T48" s="22"/>
      <c r="U48" s="22"/>
      <c r="V48" s="22"/>
      <c r="W48" s="22"/>
      <c r="X48" s="22"/>
      <c r="Y48" s="48"/>
      <c r="Z48" s="48"/>
      <c r="AA48" s="48"/>
      <c r="AB48" s="48"/>
      <c r="AC48" s="48"/>
      <c r="AD48" s="48"/>
      <c r="AE48" s="22"/>
      <c r="AF48" s="22"/>
    </row>
    <row r="49" spans="18:32" s="21" customFormat="1" ht="12" x14ac:dyDescent="0.2">
      <c r="R49" s="22"/>
      <c r="S49" s="22"/>
      <c r="T49" s="22"/>
      <c r="U49" s="22"/>
      <c r="V49" s="22"/>
      <c r="W49" s="22"/>
      <c r="X49" s="22"/>
      <c r="Y49" s="48"/>
      <c r="Z49" s="48"/>
      <c r="AA49" s="48"/>
      <c r="AB49" s="48"/>
      <c r="AC49" s="48"/>
      <c r="AD49" s="48"/>
      <c r="AE49" s="22"/>
      <c r="AF49" s="22"/>
    </row>
    <row r="50" spans="18:32" s="21" customFormat="1" ht="203.25" customHeight="1" x14ac:dyDescent="0.2">
      <c r="R50" s="22"/>
      <c r="S50" s="22"/>
      <c r="T50" s="22"/>
      <c r="U50" s="22"/>
      <c r="V50" s="22"/>
      <c r="W50" s="22"/>
      <c r="X50" s="22"/>
      <c r="Y50" s="48"/>
      <c r="Z50" s="48"/>
      <c r="AA50" s="48"/>
      <c r="AB50" s="48"/>
      <c r="AC50" s="48"/>
      <c r="AD50" s="48"/>
      <c r="AE50" s="22"/>
      <c r="AF50" s="22"/>
    </row>
    <row r="51" spans="18:32" s="21" customFormat="1" ht="214.5" customHeight="1" x14ac:dyDescent="0.2">
      <c r="R51" s="22"/>
      <c r="S51" s="22"/>
      <c r="T51" s="22"/>
      <c r="U51" s="22"/>
      <c r="V51" s="22"/>
      <c r="W51" s="22"/>
      <c r="X51" s="22"/>
      <c r="Y51" s="48"/>
      <c r="Z51" s="48"/>
      <c r="AA51" s="48"/>
      <c r="AB51" s="48"/>
      <c r="AC51" s="48"/>
      <c r="AD51" s="48"/>
      <c r="AE51" s="22"/>
      <c r="AF51" s="22"/>
    </row>
    <row r="52" spans="18:32" s="21" customFormat="1" ht="169.5" customHeight="1" x14ac:dyDescent="0.2">
      <c r="R52" s="22"/>
      <c r="S52" s="22"/>
      <c r="T52" s="22"/>
      <c r="U52" s="22"/>
      <c r="V52" s="22"/>
      <c r="W52" s="22"/>
      <c r="X52" s="22"/>
      <c r="Y52" s="48"/>
      <c r="Z52" s="48"/>
      <c r="AA52" s="48"/>
      <c r="AB52" s="48"/>
      <c r="AC52" s="48"/>
      <c r="AD52" s="48"/>
      <c r="AE52" s="22"/>
      <c r="AF52" s="22"/>
    </row>
    <row r="53" spans="18:32" s="21" customFormat="1" ht="180.75" customHeight="1" x14ac:dyDescent="0.2">
      <c r="R53" s="22"/>
      <c r="S53" s="22"/>
      <c r="T53" s="22"/>
      <c r="U53" s="22"/>
      <c r="V53" s="22"/>
      <c r="W53" s="22"/>
      <c r="X53" s="22"/>
      <c r="Y53" s="48"/>
      <c r="Z53" s="48"/>
      <c r="AA53" s="48"/>
      <c r="AB53" s="48"/>
      <c r="AC53" s="48"/>
      <c r="AD53" s="48"/>
      <c r="AE53" s="22"/>
      <c r="AF53" s="22"/>
    </row>
    <row r="54" spans="18:32" s="21" customFormat="1" ht="12" x14ac:dyDescent="0.2">
      <c r="R54" s="22"/>
      <c r="S54" s="22"/>
      <c r="T54" s="22"/>
      <c r="U54" s="22"/>
      <c r="V54" s="22"/>
      <c r="W54" s="22"/>
      <c r="X54" s="22"/>
      <c r="Y54" s="48"/>
      <c r="Z54" s="48"/>
      <c r="AA54" s="48"/>
      <c r="AB54" s="48"/>
      <c r="AC54" s="48"/>
      <c r="AD54" s="48"/>
      <c r="AE54" s="22"/>
      <c r="AF54" s="22"/>
    </row>
    <row r="55" spans="18:32" s="21" customFormat="1" ht="12" x14ac:dyDescent="0.2">
      <c r="R55" s="22"/>
      <c r="S55" s="22"/>
      <c r="T55" s="22"/>
      <c r="U55" s="22"/>
      <c r="V55" s="22"/>
      <c r="W55" s="22"/>
      <c r="X55" s="22"/>
      <c r="Y55" s="48"/>
      <c r="Z55" s="48"/>
      <c r="AA55" s="48"/>
      <c r="AB55" s="48"/>
      <c r="AC55" s="48"/>
      <c r="AD55" s="48"/>
      <c r="AE55" s="22"/>
      <c r="AF55" s="22"/>
    </row>
    <row r="56" spans="18:32" s="21" customFormat="1" ht="12" x14ac:dyDescent="0.2">
      <c r="R56" s="22"/>
      <c r="S56" s="22"/>
      <c r="T56" s="22"/>
      <c r="U56" s="22"/>
      <c r="V56" s="22"/>
      <c r="W56" s="22"/>
      <c r="X56" s="22"/>
      <c r="Y56" s="48"/>
      <c r="Z56" s="48"/>
      <c r="AA56" s="48"/>
      <c r="AB56" s="48"/>
      <c r="AC56" s="48"/>
      <c r="AD56" s="48"/>
      <c r="AE56" s="22"/>
      <c r="AF56" s="22"/>
    </row>
    <row r="57" spans="18:32" s="21" customFormat="1" ht="259.5" customHeight="1" x14ac:dyDescent="0.2">
      <c r="R57" s="22"/>
      <c r="S57" s="22"/>
      <c r="T57" s="22"/>
      <c r="U57" s="22"/>
      <c r="V57" s="22"/>
      <c r="W57" s="22"/>
      <c r="X57" s="22"/>
      <c r="Y57" s="48"/>
      <c r="Z57" s="48"/>
      <c r="AA57" s="48"/>
      <c r="AB57" s="48"/>
      <c r="AC57" s="48"/>
      <c r="AD57" s="48"/>
      <c r="AE57" s="22"/>
      <c r="AF57" s="22"/>
    </row>
    <row r="58" spans="18:32" s="21" customFormat="1" ht="248.25" customHeight="1" x14ac:dyDescent="0.2">
      <c r="R58" s="22"/>
      <c r="S58" s="22"/>
      <c r="T58" s="22"/>
      <c r="U58" s="22"/>
      <c r="V58" s="22"/>
      <c r="W58" s="22"/>
      <c r="X58" s="22"/>
      <c r="Y58" s="48"/>
      <c r="Z58" s="48"/>
      <c r="AA58" s="48"/>
      <c r="AB58" s="48"/>
      <c r="AC58" s="48"/>
      <c r="AD58" s="48"/>
      <c r="AE58" s="22"/>
      <c r="AF58" s="22"/>
    </row>
    <row r="59" spans="18:32" s="21" customFormat="1" ht="192" customHeight="1" x14ac:dyDescent="0.2">
      <c r="R59" s="22"/>
      <c r="S59" s="22"/>
      <c r="T59" s="22"/>
      <c r="U59" s="22"/>
      <c r="V59" s="22"/>
      <c r="W59" s="22"/>
      <c r="X59" s="22"/>
      <c r="Y59" s="48"/>
      <c r="Z59" s="48"/>
      <c r="AA59" s="48"/>
      <c r="AB59" s="48"/>
      <c r="AC59" s="48"/>
      <c r="AD59" s="48"/>
      <c r="AE59" s="22"/>
      <c r="AF59" s="22"/>
    </row>
    <row r="60" spans="18:32" s="21" customFormat="1" ht="214.5" customHeight="1" x14ac:dyDescent="0.2">
      <c r="R60" s="22"/>
      <c r="S60" s="22"/>
      <c r="T60" s="22"/>
      <c r="U60" s="22"/>
      <c r="V60" s="22"/>
      <c r="W60" s="22"/>
      <c r="X60" s="22"/>
      <c r="Y60" s="48"/>
      <c r="Z60" s="48"/>
      <c r="AA60" s="48"/>
      <c r="AB60" s="48"/>
      <c r="AC60" s="48"/>
      <c r="AD60" s="48"/>
      <c r="AE60" s="22"/>
      <c r="AF60" s="22"/>
    </row>
    <row r="61" spans="18:32" s="21" customFormat="1" ht="12" x14ac:dyDescent="0.2">
      <c r="R61" s="22"/>
      <c r="S61" s="22"/>
      <c r="T61" s="22"/>
      <c r="U61" s="22"/>
      <c r="V61" s="22"/>
      <c r="W61" s="22"/>
      <c r="X61" s="22"/>
      <c r="Y61" s="48"/>
      <c r="Z61" s="48"/>
      <c r="AA61" s="48"/>
      <c r="AB61" s="48"/>
      <c r="AC61" s="48"/>
      <c r="AD61" s="48"/>
      <c r="AE61" s="22"/>
      <c r="AF61" s="22"/>
    </row>
    <row r="62" spans="18:32" s="21" customFormat="1" ht="12" x14ac:dyDescent="0.2">
      <c r="R62" s="22"/>
      <c r="S62" s="22"/>
      <c r="T62" s="22"/>
      <c r="U62" s="22"/>
      <c r="V62" s="22"/>
      <c r="W62" s="22"/>
      <c r="X62" s="22"/>
      <c r="Y62" s="48"/>
      <c r="Z62" s="48"/>
      <c r="AA62" s="48"/>
      <c r="AB62" s="48"/>
      <c r="AC62" s="48"/>
      <c r="AD62" s="48"/>
      <c r="AE62" s="22"/>
      <c r="AF62" s="22"/>
    </row>
    <row r="63" spans="18:32" s="21" customFormat="1" ht="12" x14ac:dyDescent="0.2">
      <c r="R63" s="22"/>
      <c r="S63" s="22"/>
      <c r="T63" s="22"/>
      <c r="U63" s="22"/>
      <c r="V63" s="22"/>
      <c r="W63" s="22"/>
      <c r="X63" s="22"/>
      <c r="Y63" s="48"/>
      <c r="Z63" s="48"/>
      <c r="AA63" s="48"/>
      <c r="AB63" s="48"/>
      <c r="AC63" s="48"/>
      <c r="AD63" s="48"/>
      <c r="AE63" s="22"/>
      <c r="AF63" s="22"/>
    </row>
    <row r="64" spans="18:32" s="21" customFormat="1" ht="12" x14ac:dyDescent="0.2">
      <c r="R64" s="22"/>
      <c r="S64" s="22"/>
      <c r="T64" s="22"/>
      <c r="U64" s="22"/>
      <c r="V64" s="22"/>
      <c r="W64" s="22"/>
      <c r="X64" s="22"/>
      <c r="Y64" s="48"/>
      <c r="Z64" s="48"/>
      <c r="AA64" s="48"/>
      <c r="AB64" s="48"/>
      <c r="AC64" s="48"/>
      <c r="AD64" s="48"/>
      <c r="AE64" s="22"/>
      <c r="AF64" s="22"/>
    </row>
    <row r="65" spans="2:32" s="21" customFormat="1" ht="12" x14ac:dyDescent="0.2">
      <c r="R65" s="22"/>
      <c r="S65" s="22"/>
      <c r="T65" s="22"/>
      <c r="U65" s="22"/>
      <c r="V65" s="22"/>
      <c r="W65" s="22"/>
      <c r="X65" s="22"/>
      <c r="Y65" s="48"/>
      <c r="Z65" s="48"/>
      <c r="AA65" s="48"/>
      <c r="AB65" s="48"/>
      <c r="AC65" s="48"/>
      <c r="AD65" s="48"/>
      <c r="AE65" s="22"/>
      <c r="AF65" s="22"/>
    </row>
    <row r="66" spans="2:32" s="21" customFormat="1" ht="12" x14ac:dyDescent="0.2">
      <c r="R66" s="22"/>
      <c r="S66" s="22"/>
      <c r="T66" s="22"/>
      <c r="U66" s="22"/>
      <c r="V66" s="22"/>
      <c r="W66" s="22"/>
      <c r="X66" s="22"/>
      <c r="Y66" s="48"/>
      <c r="Z66" s="48"/>
      <c r="AA66" s="48"/>
      <c r="AB66" s="48"/>
      <c r="AC66" s="48"/>
      <c r="AD66" s="48"/>
      <c r="AE66" s="22"/>
      <c r="AF66" s="22"/>
    </row>
    <row r="67" spans="2:32" s="21" customFormat="1" ht="12" x14ac:dyDescent="0.2">
      <c r="R67" s="22"/>
      <c r="S67" s="22"/>
      <c r="T67" s="22"/>
      <c r="U67" s="22"/>
      <c r="V67" s="22"/>
      <c r="W67" s="22"/>
      <c r="X67" s="22"/>
      <c r="Y67" s="48"/>
      <c r="Z67" s="48"/>
      <c r="AA67" s="48"/>
      <c r="AB67" s="48"/>
      <c r="AC67" s="48"/>
      <c r="AD67" s="48"/>
      <c r="AE67" s="22"/>
      <c r="AF67" s="22"/>
    </row>
    <row r="68" spans="2:32" x14ac:dyDescent="0.2">
      <c r="B68" s="21"/>
      <c r="C68" s="21"/>
      <c r="D68" s="21"/>
      <c r="E68" s="21"/>
      <c r="F68" s="21"/>
      <c r="G68" s="21"/>
      <c r="H68" s="21"/>
      <c r="I68" s="21"/>
      <c r="J68" s="21"/>
    </row>
    <row r="69" spans="2:32" x14ac:dyDescent="0.2">
      <c r="B69" s="21"/>
      <c r="C69" s="21"/>
      <c r="D69" s="21"/>
      <c r="E69" s="21"/>
      <c r="F69" s="21"/>
      <c r="G69" s="21"/>
      <c r="H69" s="21"/>
      <c r="I69" s="21"/>
      <c r="J69" s="21"/>
    </row>
  </sheetData>
  <sheetProtection algorithmName="SHA-512" hashValue="AF0g1IowmnL1w15SOvlqJIEVDZeycsnrIqkSPYHnouZ41u6RUGzRc3cbJQVy3uEJBQMnOqaTMZ0ndhk38K+qgA==" saltValue="P/EPJwhxDcGjoWsdJHkSEg==" spinCount="100000" sheet="1" selectLockedCells="1"/>
  <protectedRanges>
    <protectedRange password="C989" sqref="S17:T18 B16 G18 AD19:JB20 AF16:JC18 AE21:JC21 S16:V16 S19:S21 P16:P21" name="Range2"/>
  </protectedRanges>
  <mergeCells count="32">
    <mergeCell ref="Q24:R24"/>
    <mergeCell ref="B17:E17"/>
    <mergeCell ref="A17:A20"/>
    <mergeCell ref="A21:A24"/>
    <mergeCell ref="Q9:R9"/>
    <mergeCell ref="Q13:R13"/>
    <mergeCell ref="Q14:R14"/>
    <mergeCell ref="Q19:R19"/>
    <mergeCell ref="Q20:R20"/>
    <mergeCell ref="Q23:R23"/>
    <mergeCell ref="Q10:R10"/>
    <mergeCell ref="N10:O10"/>
    <mergeCell ref="N15:O15"/>
    <mergeCell ref="B19:G19"/>
    <mergeCell ref="B21:D21"/>
    <mergeCell ref="B23:C23"/>
    <mergeCell ref="W17:W18"/>
    <mergeCell ref="N13:O13"/>
    <mergeCell ref="A9:A12"/>
    <mergeCell ref="A13:A16"/>
    <mergeCell ref="B15:H15"/>
    <mergeCell ref="Q16:U17"/>
    <mergeCell ref="R4:T7"/>
    <mergeCell ref="N16:O16"/>
    <mergeCell ref="N14:O14"/>
    <mergeCell ref="N12:O12"/>
    <mergeCell ref="B1:O2"/>
    <mergeCell ref="B11:F11"/>
    <mergeCell ref="B13:F13"/>
    <mergeCell ref="N11:O11"/>
    <mergeCell ref="N9:O9"/>
    <mergeCell ref="B9:M9"/>
  </mergeCells>
  <conditionalFormatting sqref="W17:W18">
    <cfRule type="cellIs" dxfId="2" priority="2" operator="greaterThan">
      <formula>10</formula>
    </cfRule>
    <cfRule type="expression" dxfId="1" priority="3">
      <formula>$W$17&gt;5</formula>
    </cfRule>
    <cfRule type="cellIs" dxfId="0" priority="4" operator="between">
      <formula>1</formula>
      <formula>5</formula>
    </cfRule>
  </conditionalFormatting>
  <dataValidations count="1">
    <dataValidation type="list" allowBlank="1" showInputMessage="1" showErrorMessage="1" sqref="O24 U12 O18 O20 O22" xr:uid="{00000000-0002-0000-0000-000000000000}">
      <formula1>$AL$12:$AL$14</formula1>
    </dataValidation>
  </dataValidations>
  <printOptions horizontalCentered="1" verticalCentered="1"/>
  <pageMargins left="0.1" right="0.1" top="0.01" bottom="0.02" header="0.12" footer="0.15"/>
  <pageSetup scale="54" orientation="landscape" r:id="rId1"/>
  <headerFooter alignWithMargins="0">
    <oddFooter xml:space="preserve">&amp;R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6" r:id="rId4" name="Group Box 52">
              <controlPr defaultSize="0" autoFill="0" autoPict="0">
                <anchor moveWithCells="1">
                  <from>
                    <xdr:col>1</xdr:col>
                    <xdr:colOff>19050</xdr:colOff>
                    <xdr:row>9</xdr:row>
                    <xdr:rowOff>38100</xdr:rowOff>
                  </from>
                  <to>
                    <xdr:col>6</xdr:col>
                    <xdr:colOff>142875</xdr:colOff>
                    <xdr:row>9</xdr:row>
                    <xdr:rowOff>1190625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" name="Option Button 61">
              <controlPr locked="0" defaultSize="0" autoFill="0" autoLine="0" autoPict="0">
                <anchor moveWithCells="1">
                  <from>
                    <xdr:col>1</xdr:col>
                    <xdr:colOff>352425</xdr:colOff>
                    <xdr:row>9</xdr:row>
                    <xdr:rowOff>933450</xdr:rowOff>
                  </from>
                  <to>
                    <xdr:col>1</xdr:col>
                    <xdr:colOff>657225</xdr:colOff>
                    <xdr:row>9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" name="Option Button 65">
              <controlPr locked="0" defaultSize="0" autoFill="0" autoLine="0" autoPict="0">
                <anchor moveWithCells="1">
                  <from>
                    <xdr:col>2</xdr:col>
                    <xdr:colOff>485775</xdr:colOff>
                    <xdr:row>9</xdr:row>
                    <xdr:rowOff>933450</xdr:rowOff>
                  </from>
                  <to>
                    <xdr:col>2</xdr:col>
                    <xdr:colOff>790575</xdr:colOff>
                    <xdr:row>9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" name="Option Button 67">
              <controlPr locked="0" defaultSize="0" autoFill="0" autoLine="0" autoPict="0">
                <anchor moveWithCells="1">
                  <from>
                    <xdr:col>3</xdr:col>
                    <xdr:colOff>476250</xdr:colOff>
                    <xdr:row>9</xdr:row>
                    <xdr:rowOff>933450</xdr:rowOff>
                  </from>
                  <to>
                    <xdr:col>4</xdr:col>
                    <xdr:colOff>171450</xdr:colOff>
                    <xdr:row>9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8" name="Option Button 69">
              <controlPr locked="0" defaultSize="0" autoFill="0" autoLine="0" autoPict="0">
                <anchor moveWithCells="1">
                  <from>
                    <xdr:col>5</xdr:col>
                    <xdr:colOff>171450</xdr:colOff>
                    <xdr:row>9</xdr:row>
                    <xdr:rowOff>933450</xdr:rowOff>
                  </from>
                  <to>
                    <xdr:col>5</xdr:col>
                    <xdr:colOff>476250</xdr:colOff>
                    <xdr:row>9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9" name="Group Box 70">
              <controlPr defaultSize="0" autoFill="0" autoPict="0">
                <anchor moveWithCells="1">
                  <from>
                    <xdr:col>6</xdr:col>
                    <xdr:colOff>200025</xdr:colOff>
                    <xdr:row>9</xdr:row>
                    <xdr:rowOff>28575</xdr:rowOff>
                  </from>
                  <to>
                    <xdr:col>8</xdr:col>
                    <xdr:colOff>295275</xdr:colOff>
                    <xdr:row>9</xdr:row>
                    <xdr:rowOff>1190625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0" name="Option Button 71">
              <controlPr locked="0" defaultSize="0" autoFill="0" autoLine="0" autoPict="0">
                <anchor moveWithCells="1">
                  <from>
                    <xdr:col>6</xdr:col>
                    <xdr:colOff>342900</xdr:colOff>
                    <xdr:row>9</xdr:row>
                    <xdr:rowOff>933450</xdr:rowOff>
                  </from>
                  <to>
                    <xdr:col>6</xdr:col>
                    <xdr:colOff>1028700</xdr:colOff>
                    <xdr:row>9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1" name="Option Button 72">
              <controlPr locked="0" defaultSize="0" autoFill="0" autoLine="0" autoPict="0">
                <anchor moveWithCells="1">
                  <from>
                    <xdr:col>7</xdr:col>
                    <xdr:colOff>95250</xdr:colOff>
                    <xdr:row>9</xdr:row>
                    <xdr:rowOff>933450</xdr:rowOff>
                  </from>
                  <to>
                    <xdr:col>8</xdr:col>
                    <xdr:colOff>57150</xdr:colOff>
                    <xdr:row>9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2" name="Group Box 73">
              <controlPr defaultSize="0" autoFill="0" autoPict="0">
                <anchor moveWithCells="1">
                  <from>
                    <xdr:col>8</xdr:col>
                    <xdr:colOff>323850</xdr:colOff>
                    <xdr:row>9</xdr:row>
                    <xdr:rowOff>28575</xdr:rowOff>
                  </from>
                  <to>
                    <xdr:col>12</xdr:col>
                    <xdr:colOff>323850</xdr:colOff>
                    <xdr:row>9</xdr:row>
                    <xdr:rowOff>1190625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3" name="Option Button 74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933450</xdr:rowOff>
                  </from>
                  <to>
                    <xdr:col>10</xdr:col>
                    <xdr:colOff>200025</xdr:colOff>
                    <xdr:row>9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4" name="Option Button 75">
              <controlPr locked="0" defaultSize="0" autoFill="0" autoLine="0" autoPict="0">
                <anchor moveWithCells="1">
                  <from>
                    <xdr:col>11</xdr:col>
                    <xdr:colOff>180975</xdr:colOff>
                    <xdr:row>9</xdr:row>
                    <xdr:rowOff>933450</xdr:rowOff>
                  </from>
                  <to>
                    <xdr:col>12</xdr:col>
                    <xdr:colOff>238125</xdr:colOff>
                    <xdr:row>9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5" name="Group Box 77">
              <controlPr defaultSize="0" autoFill="0" autoPict="0">
                <anchor moveWithCells="1">
                  <from>
                    <xdr:col>1</xdr:col>
                    <xdr:colOff>19050</xdr:colOff>
                    <xdr:row>11</xdr:row>
                    <xdr:rowOff>28575</xdr:rowOff>
                  </from>
                  <to>
                    <xdr:col>5</xdr:col>
                    <xdr:colOff>581025</xdr:colOff>
                    <xdr:row>11</xdr:row>
                    <xdr:rowOff>1209675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6" name="Option Button 78">
              <controlPr locked="0" defaultSize="0" autoFill="0" autoLine="0" autoPict="0">
                <anchor moveWithCells="1">
                  <from>
                    <xdr:col>1</xdr:col>
                    <xdr:colOff>590550</xdr:colOff>
                    <xdr:row>11</xdr:row>
                    <xdr:rowOff>952500</xdr:rowOff>
                  </from>
                  <to>
                    <xdr:col>2</xdr:col>
                    <xdr:colOff>133350</xdr:colOff>
                    <xdr:row>11</xdr:row>
                    <xdr:rowOff>1171575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7" name="Option Button 79">
              <controlPr locked="0" defaultSize="0" autoFill="0" autoLine="0" autoPict="0">
                <anchor moveWithCells="1">
                  <from>
                    <xdr:col>2</xdr:col>
                    <xdr:colOff>933450</xdr:colOff>
                    <xdr:row>11</xdr:row>
                    <xdr:rowOff>952500</xdr:rowOff>
                  </from>
                  <to>
                    <xdr:col>3</xdr:col>
                    <xdr:colOff>390525</xdr:colOff>
                    <xdr:row>11</xdr:row>
                    <xdr:rowOff>1171575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8" name="Option Button 80">
              <controlPr locked="0"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952500</xdr:rowOff>
                  </from>
                  <to>
                    <xdr:col>5</xdr:col>
                    <xdr:colOff>361950</xdr:colOff>
                    <xdr:row>11</xdr:row>
                    <xdr:rowOff>1171575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9" name="Group Box 81">
              <controlPr defaultSize="0" autoFill="0" autoPict="0">
                <anchor moveWithCells="1">
                  <from>
                    <xdr:col>6</xdr:col>
                    <xdr:colOff>47625</xdr:colOff>
                    <xdr:row>11</xdr:row>
                    <xdr:rowOff>28575</xdr:rowOff>
                  </from>
                  <to>
                    <xdr:col>12</xdr:col>
                    <xdr:colOff>323850</xdr:colOff>
                    <xdr:row>11</xdr:row>
                    <xdr:rowOff>1209675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Option Button 84">
              <controlPr locked="0" defaultSize="0" autoFill="0" autoLine="0" autoPict="0">
                <anchor moveWithCells="1">
                  <from>
                    <xdr:col>6</xdr:col>
                    <xdr:colOff>1009650</xdr:colOff>
                    <xdr:row>11</xdr:row>
                    <xdr:rowOff>952500</xdr:rowOff>
                  </from>
                  <to>
                    <xdr:col>7</xdr:col>
                    <xdr:colOff>542925</xdr:colOff>
                    <xdr:row>11</xdr:row>
                    <xdr:rowOff>1171575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Option Button 85">
              <controlPr locked="0" defaultSize="0" autoFill="0" autoLine="0" autoPict="0">
                <anchor moveWithCells="1">
                  <from>
                    <xdr:col>8</xdr:col>
                    <xdr:colOff>342900</xdr:colOff>
                    <xdr:row>11</xdr:row>
                    <xdr:rowOff>952500</xdr:rowOff>
                  </from>
                  <to>
                    <xdr:col>9</xdr:col>
                    <xdr:colOff>409575</xdr:colOff>
                    <xdr:row>11</xdr:row>
                    <xdr:rowOff>1171575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2" name="Group Box 87">
              <controlPr defaultSize="0" autoFill="0" autoPict="0">
                <anchor moveWithCells="1">
                  <from>
                    <xdr:col>1</xdr:col>
                    <xdr:colOff>19050</xdr:colOff>
                    <xdr:row>13</xdr:row>
                    <xdr:rowOff>19050</xdr:rowOff>
                  </from>
                  <to>
                    <xdr:col>5</xdr:col>
                    <xdr:colOff>590550</xdr:colOff>
                    <xdr:row>13</xdr:row>
                    <xdr:rowOff>1209675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3" name="Option Button 88">
              <controlPr locked="0" defaultSize="0" autoFill="0" autoLine="0" autoPict="0">
                <anchor moveWithCells="1">
                  <from>
                    <xdr:col>1</xdr:col>
                    <xdr:colOff>504825</xdr:colOff>
                    <xdr:row>13</xdr:row>
                    <xdr:rowOff>952500</xdr:rowOff>
                  </from>
                  <to>
                    <xdr:col>1</xdr:col>
                    <xdr:colOff>828675</xdr:colOff>
                    <xdr:row>13</xdr:row>
                    <xdr:rowOff>1171575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4" name="Option Button 89">
              <controlPr locked="0" defaultSize="0" autoFill="0" autoLine="0" autoPict="0">
                <anchor moveWithCells="1">
                  <from>
                    <xdr:col>2</xdr:col>
                    <xdr:colOff>942975</xdr:colOff>
                    <xdr:row>13</xdr:row>
                    <xdr:rowOff>952500</xdr:rowOff>
                  </from>
                  <to>
                    <xdr:col>3</xdr:col>
                    <xdr:colOff>276225</xdr:colOff>
                    <xdr:row>13</xdr:row>
                    <xdr:rowOff>1171575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5" name="Option Button 90">
              <controlPr locked="0" defaultSize="0" autoFill="0" autoLine="0" autoPict="0">
                <anchor moveWithCells="1">
                  <from>
                    <xdr:col>4</xdr:col>
                    <xdr:colOff>523875</xdr:colOff>
                    <xdr:row>13</xdr:row>
                    <xdr:rowOff>952500</xdr:rowOff>
                  </from>
                  <to>
                    <xdr:col>5</xdr:col>
                    <xdr:colOff>257175</xdr:colOff>
                    <xdr:row>13</xdr:row>
                    <xdr:rowOff>1171575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6" name="Group Box 91">
              <controlPr defaultSize="0" autoFill="0" autoPict="0">
                <anchor moveWithCells="1">
                  <from>
                    <xdr:col>6</xdr:col>
                    <xdr:colOff>47625</xdr:colOff>
                    <xdr:row>13</xdr:row>
                    <xdr:rowOff>28575</xdr:rowOff>
                  </from>
                  <to>
                    <xdr:col>7</xdr:col>
                    <xdr:colOff>57150</xdr:colOff>
                    <xdr:row>13</xdr:row>
                    <xdr:rowOff>1209675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7" name="Option Button 92">
              <controlPr locked="0" defaultSize="0" autoFill="0" autoLine="0" autoPict="0">
                <anchor moveWithCells="1">
                  <from>
                    <xdr:col>6</xdr:col>
                    <xdr:colOff>247650</xdr:colOff>
                    <xdr:row>13</xdr:row>
                    <xdr:rowOff>781050</xdr:rowOff>
                  </from>
                  <to>
                    <xdr:col>6</xdr:col>
                    <xdr:colOff>904875</xdr:colOff>
                    <xdr:row>13</xdr:row>
                    <xdr:rowOff>1000125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8" name="Option Button 93">
              <controlPr locked="0" defaultSize="0" autoFill="0" autoLine="0" autoPict="0">
                <anchor moveWithCells="1">
                  <from>
                    <xdr:col>6</xdr:col>
                    <xdr:colOff>304800</xdr:colOff>
                    <xdr:row>13</xdr:row>
                    <xdr:rowOff>952500</xdr:rowOff>
                  </from>
                  <to>
                    <xdr:col>6</xdr:col>
                    <xdr:colOff>847725</xdr:colOff>
                    <xdr:row>13</xdr:row>
                    <xdr:rowOff>1171575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9" name="Group Box 94">
              <controlPr defaultSize="0" autoFill="0" autoPict="0">
                <anchor moveWithCells="1">
                  <from>
                    <xdr:col>7</xdr:col>
                    <xdr:colOff>123825</xdr:colOff>
                    <xdr:row>13</xdr:row>
                    <xdr:rowOff>28575</xdr:rowOff>
                  </from>
                  <to>
                    <xdr:col>9</xdr:col>
                    <xdr:colOff>409575</xdr:colOff>
                    <xdr:row>13</xdr:row>
                    <xdr:rowOff>1209675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0" name="Option Button 95">
              <controlPr locked="0" defaultSize="0" autoFill="0" autoLine="0" autoPict="0">
                <anchor moveWithCells="1">
                  <from>
                    <xdr:col>7</xdr:col>
                    <xdr:colOff>485775</xdr:colOff>
                    <xdr:row>13</xdr:row>
                    <xdr:rowOff>781050</xdr:rowOff>
                  </from>
                  <to>
                    <xdr:col>8</xdr:col>
                    <xdr:colOff>523875</xdr:colOff>
                    <xdr:row>13</xdr:row>
                    <xdr:rowOff>1000125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1" name="Option Button 96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13</xdr:row>
                    <xdr:rowOff>952500</xdr:rowOff>
                  </from>
                  <to>
                    <xdr:col>8</xdr:col>
                    <xdr:colOff>476250</xdr:colOff>
                    <xdr:row>13</xdr:row>
                    <xdr:rowOff>1171575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2" name="Group Box 97">
              <controlPr defaultSize="0" autoFill="0" autoPict="0">
                <anchor moveWithCells="1">
                  <from>
                    <xdr:col>9</xdr:col>
                    <xdr:colOff>476250</xdr:colOff>
                    <xdr:row>13</xdr:row>
                    <xdr:rowOff>28575</xdr:rowOff>
                  </from>
                  <to>
                    <xdr:col>12</xdr:col>
                    <xdr:colOff>323850</xdr:colOff>
                    <xdr:row>13</xdr:row>
                    <xdr:rowOff>1209675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3" name="Option Button 98">
              <controlPr locked="0" defaultSize="0" autoFill="0" autoLine="0" autoPict="0">
                <anchor moveWithCells="1">
                  <from>
                    <xdr:col>10</xdr:col>
                    <xdr:colOff>219075</xdr:colOff>
                    <xdr:row>13</xdr:row>
                    <xdr:rowOff>781050</xdr:rowOff>
                  </from>
                  <to>
                    <xdr:col>12</xdr:col>
                    <xdr:colOff>95250</xdr:colOff>
                    <xdr:row>13</xdr:row>
                    <xdr:rowOff>1000125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4" name="Option Button 99">
              <controlPr locked="0" defaultSize="0" autoFill="0" autoLine="0" autoPict="0">
                <anchor moveWithCells="1">
                  <from>
                    <xdr:col>10</xdr:col>
                    <xdr:colOff>276225</xdr:colOff>
                    <xdr:row>13</xdr:row>
                    <xdr:rowOff>952500</xdr:rowOff>
                  </from>
                  <to>
                    <xdr:col>12</xdr:col>
                    <xdr:colOff>38100</xdr:colOff>
                    <xdr:row>13</xdr:row>
                    <xdr:rowOff>1171575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5" name="Group Box 100">
              <controlPr defaultSize="0" autoFill="0" autoPict="0">
                <anchor moveWithCells="1">
                  <from>
                    <xdr:col>1</xdr:col>
                    <xdr:colOff>28575</xdr:colOff>
                    <xdr:row>15</xdr:row>
                    <xdr:rowOff>28575</xdr:rowOff>
                  </from>
                  <to>
                    <xdr:col>7</xdr:col>
                    <xdr:colOff>590550</xdr:colOff>
                    <xdr:row>15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6" name="Option Button 101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15</xdr:row>
                    <xdr:rowOff>1085850</xdr:rowOff>
                  </from>
                  <to>
                    <xdr:col>1</xdr:col>
                    <xdr:colOff>742950</xdr:colOff>
                    <xdr:row>15</xdr:row>
                    <xdr:rowOff>1304925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7" name="Option Button 102">
              <controlPr locked="0" defaultSize="0" autoFill="0" autoLine="0" autoPict="0">
                <anchor moveWithCells="1">
                  <from>
                    <xdr:col>2</xdr:col>
                    <xdr:colOff>762000</xdr:colOff>
                    <xdr:row>15</xdr:row>
                    <xdr:rowOff>1085850</xdr:rowOff>
                  </from>
                  <to>
                    <xdr:col>3</xdr:col>
                    <xdr:colOff>152400</xdr:colOff>
                    <xdr:row>15</xdr:row>
                    <xdr:rowOff>1304925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38" name="Option Button 103">
              <controlPr locked="0" defaultSize="0" autoFill="0" autoLine="0" autoPict="0">
                <anchor moveWithCells="1">
                  <from>
                    <xdr:col>4</xdr:col>
                    <xdr:colOff>361950</xdr:colOff>
                    <xdr:row>15</xdr:row>
                    <xdr:rowOff>1085850</xdr:rowOff>
                  </from>
                  <to>
                    <xdr:col>5</xdr:col>
                    <xdr:colOff>85725</xdr:colOff>
                    <xdr:row>15</xdr:row>
                    <xdr:rowOff>1304925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39" name="Option Button 104">
              <controlPr locked="0" defaultSize="0" autoFill="0" autoLine="0" autoPict="0">
                <anchor moveWithCells="1">
                  <from>
                    <xdr:col>6</xdr:col>
                    <xdr:colOff>76200</xdr:colOff>
                    <xdr:row>15</xdr:row>
                    <xdr:rowOff>1085850</xdr:rowOff>
                  </from>
                  <to>
                    <xdr:col>6</xdr:col>
                    <xdr:colOff>523875</xdr:colOff>
                    <xdr:row>15</xdr:row>
                    <xdr:rowOff>1304925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0" name="Option Button 105">
              <controlPr locked="0" defaultSize="0" autoFill="0" autoLine="0" autoPict="0">
                <anchor moveWithCells="1">
                  <from>
                    <xdr:col>6</xdr:col>
                    <xdr:colOff>1095375</xdr:colOff>
                    <xdr:row>15</xdr:row>
                    <xdr:rowOff>1085850</xdr:rowOff>
                  </from>
                  <to>
                    <xdr:col>7</xdr:col>
                    <xdr:colOff>247650</xdr:colOff>
                    <xdr:row>15</xdr:row>
                    <xdr:rowOff>1304925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1" name="Group Box 106">
              <controlPr defaultSize="0" autoFill="0" autoPict="0">
                <anchor moveWithCells="1">
                  <from>
                    <xdr:col>8</xdr:col>
                    <xdr:colOff>47625</xdr:colOff>
                    <xdr:row>15</xdr:row>
                    <xdr:rowOff>28575</xdr:rowOff>
                  </from>
                  <to>
                    <xdr:col>10</xdr:col>
                    <xdr:colOff>257175</xdr:colOff>
                    <xdr:row>15</xdr:row>
                    <xdr:rowOff>1352550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2" name="Option Button 107">
              <controlPr locked="0" defaultSize="0" autoFill="0" autoLine="0" autoPict="0">
                <anchor moveWithCells="1">
                  <from>
                    <xdr:col>8</xdr:col>
                    <xdr:colOff>314325</xdr:colOff>
                    <xdr:row>15</xdr:row>
                    <xdr:rowOff>914400</xdr:rowOff>
                  </from>
                  <to>
                    <xdr:col>9</xdr:col>
                    <xdr:colOff>190500</xdr:colOff>
                    <xdr:row>15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3" name="Option Button 108">
              <controlPr locked="0" defaultSize="0" autoFill="0" autoLine="0" autoPict="0">
                <anchor moveWithCells="1">
                  <from>
                    <xdr:col>8</xdr:col>
                    <xdr:colOff>381000</xdr:colOff>
                    <xdr:row>15</xdr:row>
                    <xdr:rowOff>1095375</xdr:rowOff>
                  </from>
                  <to>
                    <xdr:col>9</xdr:col>
                    <xdr:colOff>133350</xdr:colOff>
                    <xdr:row>15</xdr:row>
                    <xdr:rowOff>1314450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4" name="Group Box 109">
              <controlPr defaultSize="0" autoFill="0" autoPict="0">
                <anchor moveWithCells="1">
                  <from>
                    <xdr:col>11</xdr:col>
                    <xdr:colOff>47625</xdr:colOff>
                    <xdr:row>15</xdr:row>
                    <xdr:rowOff>28575</xdr:rowOff>
                  </from>
                  <to>
                    <xdr:col>12</xdr:col>
                    <xdr:colOff>361950</xdr:colOff>
                    <xdr:row>15</xdr:row>
                    <xdr:rowOff>1352550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5" name="Option Button 110">
              <controlPr locked="0" defaultSize="0" autoFill="0" autoLine="0" autoPict="0">
                <anchor moveWithCells="1">
                  <from>
                    <xdr:col>11</xdr:col>
                    <xdr:colOff>142875</xdr:colOff>
                    <xdr:row>15</xdr:row>
                    <xdr:rowOff>914400</xdr:rowOff>
                  </from>
                  <to>
                    <xdr:col>12</xdr:col>
                    <xdr:colOff>276225</xdr:colOff>
                    <xdr:row>15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46" name="Option Button 111">
              <controlPr locked="0" defaultSize="0" autoFill="0" autoLine="0" autoPict="0">
                <anchor moveWithCells="1">
                  <from>
                    <xdr:col>11</xdr:col>
                    <xdr:colOff>190500</xdr:colOff>
                    <xdr:row>15</xdr:row>
                    <xdr:rowOff>1095375</xdr:rowOff>
                  </from>
                  <to>
                    <xdr:col>12</xdr:col>
                    <xdr:colOff>228600</xdr:colOff>
                    <xdr:row>15</xdr:row>
                    <xdr:rowOff>1323975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7" name="Group Box 112">
              <controlPr defaultSize="0" autoFill="0" autoPict="0">
                <anchor moveWithCells="1">
                  <from>
                    <xdr:col>1</xdr:col>
                    <xdr:colOff>28575</xdr:colOff>
                    <xdr:row>17</xdr:row>
                    <xdr:rowOff>28575</xdr:rowOff>
                  </from>
                  <to>
                    <xdr:col>5</xdr:col>
                    <xdr:colOff>180975</xdr:colOff>
                    <xdr:row>17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8" name="Option Button 113">
              <controlPr locked="0" defaultSize="0" autoFill="0" autoLine="0" autoPict="0">
                <anchor moveWithCells="1">
                  <from>
                    <xdr:col>1</xdr:col>
                    <xdr:colOff>523875</xdr:colOff>
                    <xdr:row>17</xdr:row>
                    <xdr:rowOff>981075</xdr:rowOff>
                  </from>
                  <to>
                    <xdr:col>2</xdr:col>
                    <xdr:colOff>9525</xdr:colOff>
                    <xdr:row>17</xdr:row>
                    <xdr:rowOff>1209675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9" name="Option Button 114">
              <controlPr locked="0" defaultSize="0" autoFill="0" autoLine="0" autoPict="0">
                <anchor moveWithCells="1">
                  <from>
                    <xdr:col>2</xdr:col>
                    <xdr:colOff>695325</xdr:colOff>
                    <xdr:row>17</xdr:row>
                    <xdr:rowOff>981075</xdr:rowOff>
                  </from>
                  <to>
                    <xdr:col>3</xdr:col>
                    <xdr:colOff>47625</xdr:colOff>
                    <xdr:row>17</xdr:row>
                    <xdr:rowOff>1200150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0" name="Option Button 115">
              <controlPr locked="0" defaultSize="0" autoFill="0" autoLine="0" autoPict="0">
                <anchor moveWithCells="1">
                  <from>
                    <xdr:col>4</xdr:col>
                    <xdr:colOff>180975</xdr:colOff>
                    <xdr:row>17</xdr:row>
                    <xdr:rowOff>981075</xdr:rowOff>
                  </from>
                  <to>
                    <xdr:col>4</xdr:col>
                    <xdr:colOff>514350</xdr:colOff>
                    <xdr:row>17</xdr:row>
                    <xdr:rowOff>1200150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1" name="Group Box 116">
              <controlPr defaultSize="0" autoFill="0" autoPict="0">
                <anchor moveWithCells="1">
                  <from>
                    <xdr:col>5</xdr:col>
                    <xdr:colOff>247650</xdr:colOff>
                    <xdr:row>17</xdr:row>
                    <xdr:rowOff>47625</xdr:rowOff>
                  </from>
                  <to>
                    <xdr:col>6</xdr:col>
                    <xdr:colOff>666750</xdr:colOff>
                    <xdr:row>17</xdr:row>
                    <xdr:rowOff>1371600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2" name="Option Button 117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17</xdr:row>
                    <xdr:rowOff>876300</xdr:rowOff>
                  </from>
                  <to>
                    <xdr:col>6</xdr:col>
                    <xdr:colOff>476250</xdr:colOff>
                    <xdr:row>17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53" name="Option Button 118">
              <controlPr locked="0" defaultSize="0" autoFill="0" autoLine="0" autoPict="0">
                <anchor moveWithCells="1">
                  <from>
                    <xdr:col>5</xdr:col>
                    <xdr:colOff>466725</xdr:colOff>
                    <xdr:row>17</xdr:row>
                    <xdr:rowOff>1085850</xdr:rowOff>
                  </from>
                  <to>
                    <xdr:col>6</xdr:col>
                    <xdr:colOff>419100</xdr:colOff>
                    <xdr:row>17</xdr:row>
                    <xdr:rowOff>1304925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54" name="Group Box 119">
              <controlPr defaultSize="0" autoFill="0" autoPict="0">
                <anchor moveWithCells="1">
                  <from>
                    <xdr:col>6</xdr:col>
                    <xdr:colOff>733425</xdr:colOff>
                    <xdr:row>17</xdr:row>
                    <xdr:rowOff>47625</xdr:rowOff>
                  </from>
                  <to>
                    <xdr:col>7</xdr:col>
                    <xdr:colOff>485775</xdr:colOff>
                    <xdr:row>17</xdr:row>
                    <xdr:rowOff>1371600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5" name="Option Button 120">
              <controlPr locked="0" defaultSize="0" autoFill="0" autoLine="0" autoPict="0">
                <anchor moveWithCells="1">
                  <from>
                    <xdr:col>6</xdr:col>
                    <xdr:colOff>866775</xdr:colOff>
                    <xdr:row>17</xdr:row>
                    <xdr:rowOff>876300</xdr:rowOff>
                  </from>
                  <to>
                    <xdr:col>7</xdr:col>
                    <xdr:colOff>333375</xdr:colOff>
                    <xdr:row>17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6" name="Option Button 121">
              <controlPr locked="0" defaultSize="0" autoFill="0" autoLine="0" autoPict="0">
                <anchor moveWithCells="1">
                  <from>
                    <xdr:col>6</xdr:col>
                    <xdr:colOff>923925</xdr:colOff>
                    <xdr:row>17</xdr:row>
                    <xdr:rowOff>1085850</xdr:rowOff>
                  </from>
                  <to>
                    <xdr:col>7</xdr:col>
                    <xdr:colOff>285750</xdr:colOff>
                    <xdr:row>17</xdr:row>
                    <xdr:rowOff>1304925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7" name="Group Box 122">
              <controlPr defaultSize="0" autoFill="0" autoPict="0">
                <anchor moveWithCells="1">
                  <from>
                    <xdr:col>7</xdr:col>
                    <xdr:colOff>552450</xdr:colOff>
                    <xdr:row>17</xdr:row>
                    <xdr:rowOff>47625</xdr:rowOff>
                  </from>
                  <to>
                    <xdr:col>10</xdr:col>
                    <xdr:colOff>57150</xdr:colOff>
                    <xdr:row>17</xdr:row>
                    <xdr:rowOff>1371600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8" name="Option Button 123">
              <controlPr locked="0" defaultSize="0" autoFill="0" autoLine="0" autoPict="0">
                <anchor moveWithCells="1">
                  <from>
                    <xdr:col>8</xdr:col>
                    <xdr:colOff>161925</xdr:colOff>
                    <xdr:row>17</xdr:row>
                    <xdr:rowOff>876300</xdr:rowOff>
                  </from>
                  <to>
                    <xdr:col>9</xdr:col>
                    <xdr:colOff>76200</xdr:colOff>
                    <xdr:row>17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59" name="Option Button 124">
              <controlPr locked="0" defaultSize="0" autoFill="0" autoLine="0" autoPict="0">
                <anchor moveWithCells="1">
                  <from>
                    <xdr:col>8</xdr:col>
                    <xdr:colOff>209550</xdr:colOff>
                    <xdr:row>17</xdr:row>
                    <xdr:rowOff>1085850</xdr:rowOff>
                  </from>
                  <to>
                    <xdr:col>9</xdr:col>
                    <xdr:colOff>19050</xdr:colOff>
                    <xdr:row>17</xdr:row>
                    <xdr:rowOff>1304925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0" name="Group Box 125">
              <controlPr defaultSize="0" autoFill="0" autoPict="0">
                <anchor moveWithCells="1">
                  <from>
                    <xdr:col>10</xdr:col>
                    <xdr:colOff>104775</xdr:colOff>
                    <xdr:row>17</xdr:row>
                    <xdr:rowOff>57150</xdr:rowOff>
                  </from>
                  <to>
                    <xdr:col>12</xdr:col>
                    <xdr:colOff>247650</xdr:colOff>
                    <xdr:row>17</xdr:row>
                    <xdr:rowOff>1371600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1" name="Option Button 126">
              <controlPr locked="0" defaultSize="0" autoFill="0" autoLine="0" autoPict="0">
                <anchor moveWithCells="1">
                  <from>
                    <xdr:col>10</xdr:col>
                    <xdr:colOff>228600</xdr:colOff>
                    <xdr:row>17</xdr:row>
                    <xdr:rowOff>876300</xdr:rowOff>
                  </from>
                  <to>
                    <xdr:col>12</xdr:col>
                    <xdr:colOff>123825</xdr:colOff>
                    <xdr:row>17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2" name="Option Button 127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17</xdr:row>
                    <xdr:rowOff>1085850</xdr:rowOff>
                  </from>
                  <to>
                    <xdr:col>12</xdr:col>
                    <xdr:colOff>57150</xdr:colOff>
                    <xdr:row>17</xdr:row>
                    <xdr:rowOff>1304925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3" name="Group Box 130">
              <controlPr defaultSize="0" autoFill="0" autoPict="0">
                <anchor moveWithCells="1">
                  <from>
                    <xdr:col>1</xdr:col>
                    <xdr:colOff>28575</xdr:colOff>
                    <xdr:row>19</xdr:row>
                    <xdr:rowOff>28575</xdr:rowOff>
                  </from>
                  <to>
                    <xdr:col>6</xdr:col>
                    <xdr:colOff>352425</xdr:colOff>
                    <xdr:row>19</xdr:row>
                    <xdr:rowOff>1304925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4" name="Option Button 131">
              <controlPr locked="0" defaultSize="0" autoFill="0" autoLine="0" autoPict="0">
                <anchor moveWithCells="1">
                  <from>
                    <xdr:col>1</xdr:col>
                    <xdr:colOff>676275</xdr:colOff>
                    <xdr:row>19</xdr:row>
                    <xdr:rowOff>1019175</xdr:rowOff>
                  </from>
                  <to>
                    <xdr:col>2</xdr:col>
                    <xdr:colOff>104775</xdr:colOff>
                    <xdr:row>19</xdr:row>
                    <xdr:rowOff>1238250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5" name="Option Button 132">
              <controlPr locked="0" defaultSize="0" autoFill="0" autoLine="0" autoPict="0">
                <anchor moveWithCells="1">
                  <from>
                    <xdr:col>4</xdr:col>
                    <xdr:colOff>323850</xdr:colOff>
                    <xdr:row>19</xdr:row>
                    <xdr:rowOff>1019175</xdr:rowOff>
                  </from>
                  <to>
                    <xdr:col>5</xdr:col>
                    <xdr:colOff>19050</xdr:colOff>
                    <xdr:row>19</xdr:row>
                    <xdr:rowOff>1238250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6" name="Group Box 133">
              <controlPr defaultSize="0" autoFill="0" autoPict="0">
                <anchor moveWithCells="1">
                  <from>
                    <xdr:col>6</xdr:col>
                    <xdr:colOff>438150</xdr:colOff>
                    <xdr:row>19</xdr:row>
                    <xdr:rowOff>38100</xdr:rowOff>
                  </from>
                  <to>
                    <xdr:col>8</xdr:col>
                    <xdr:colOff>333375</xdr:colOff>
                    <xdr:row>19</xdr:row>
                    <xdr:rowOff>1304925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67" name="Option Button 134">
              <controlPr locked="0" defaultSize="0" autoFill="0" autoLine="0" autoPict="0" altText="YES (+2)">
                <anchor moveWithCells="1">
                  <from>
                    <xdr:col>6</xdr:col>
                    <xdr:colOff>914400</xdr:colOff>
                    <xdr:row>19</xdr:row>
                    <xdr:rowOff>857250</xdr:rowOff>
                  </from>
                  <to>
                    <xdr:col>7</xdr:col>
                    <xdr:colOff>381000</xdr:colOff>
                    <xdr:row>19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68" name="Option Button 135">
              <controlPr locked="0" defaultSize="0" autoFill="0" autoLine="0" autoPict="0">
                <anchor moveWithCells="1">
                  <from>
                    <xdr:col>6</xdr:col>
                    <xdr:colOff>971550</xdr:colOff>
                    <xdr:row>19</xdr:row>
                    <xdr:rowOff>1038225</xdr:rowOff>
                  </from>
                  <to>
                    <xdr:col>7</xdr:col>
                    <xdr:colOff>323850</xdr:colOff>
                    <xdr:row>19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69" name="Group Box 136">
              <controlPr defaultSize="0" autoFill="0" autoPict="0">
                <anchor moveWithCells="1">
                  <from>
                    <xdr:col>8</xdr:col>
                    <xdr:colOff>438150</xdr:colOff>
                    <xdr:row>19</xdr:row>
                    <xdr:rowOff>38100</xdr:rowOff>
                  </from>
                  <to>
                    <xdr:col>12</xdr:col>
                    <xdr:colOff>323850</xdr:colOff>
                    <xdr:row>19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70" name="Option Button 137">
              <controlPr locked="0" defaultSize="0" autoFill="0" autoLine="0" autoPict="0">
                <anchor moveWithCells="1">
                  <from>
                    <xdr:col>9</xdr:col>
                    <xdr:colOff>447675</xdr:colOff>
                    <xdr:row>19</xdr:row>
                    <xdr:rowOff>857250</xdr:rowOff>
                  </from>
                  <to>
                    <xdr:col>11</xdr:col>
                    <xdr:colOff>323850</xdr:colOff>
                    <xdr:row>19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71" name="Option Button 138">
              <controlPr locked="0" defaultSize="0" autoFill="0" autoLine="0" autoPict="0">
                <anchor moveWithCells="1">
                  <from>
                    <xdr:col>9</xdr:col>
                    <xdr:colOff>514350</xdr:colOff>
                    <xdr:row>19</xdr:row>
                    <xdr:rowOff>1038225</xdr:rowOff>
                  </from>
                  <to>
                    <xdr:col>11</xdr:col>
                    <xdr:colOff>266700</xdr:colOff>
                    <xdr:row>19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2" name="Group Box 139">
              <controlPr defaultSize="0" autoFill="0" autoPict="0">
                <anchor moveWithCells="1">
                  <from>
                    <xdr:col>1</xdr:col>
                    <xdr:colOff>38100</xdr:colOff>
                    <xdr:row>21</xdr:row>
                    <xdr:rowOff>38100</xdr:rowOff>
                  </from>
                  <to>
                    <xdr:col>3</xdr:col>
                    <xdr:colOff>561975</xdr:colOff>
                    <xdr:row>21</xdr:row>
                    <xdr:rowOff>1371600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3" name="Option Button 140">
              <controlPr locked="0" defaultSize="0" autoFill="0" autoLine="0" autoPict="0">
                <anchor moveWithCells="1">
                  <from>
                    <xdr:col>1</xdr:col>
                    <xdr:colOff>457200</xdr:colOff>
                    <xdr:row>21</xdr:row>
                    <xdr:rowOff>1019175</xdr:rowOff>
                  </from>
                  <to>
                    <xdr:col>1</xdr:col>
                    <xdr:colOff>762000</xdr:colOff>
                    <xdr:row>21</xdr:row>
                    <xdr:rowOff>1238250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4" name="Option Button 141">
              <controlPr locked="0" defaultSize="0" autoFill="0" autoLine="0" autoPict="0">
                <anchor moveWithCells="1">
                  <from>
                    <xdr:col>2</xdr:col>
                    <xdr:colOff>695325</xdr:colOff>
                    <xdr:row>21</xdr:row>
                    <xdr:rowOff>1019175</xdr:rowOff>
                  </from>
                  <to>
                    <xdr:col>3</xdr:col>
                    <xdr:colOff>57150</xdr:colOff>
                    <xdr:row>21</xdr:row>
                    <xdr:rowOff>1238250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5" name="Group Box 142">
              <controlPr defaultSize="0" autoFill="0" autoPict="0">
                <anchor moveWithCells="1">
                  <from>
                    <xdr:col>4</xdr:col>
                    <xdr:colOff>57150</xdr:colOff>
                    <xdr:row>21</xdr:row>
                    <xdr:rowOff>57150</xdr:rowOff>
                  </from>
                  <to>
                    <xdr:col>6</xdr:col>
                    <xdr:colOff>447675</xdr:colOff>
                    <xdr:row>21</xdr:row>
                    <xdr:rowOff>1371600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6" name="Option Button 143">
              <controlPr locked="0" defaultSize="0" autoFill="0" autoLine="0" autoPict="0" altText="YES (+2)">
                <anchor moveWithCells="1">
                  <from>
                    <xdr:col>4</xdr:col>
                    <xdr:colOff>457200</xdr:colOff>
                    <xdr:row>21</xdr:row>
                    <xdr:rowOff>923925</xdr:rowOff>
                  </from>
                  <to>
                    <xdr:col>5</xdr:col>
                    <xdr:colOff>476250</xdr:colOff>
                    <xdr:row>21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7" name="Option Button 144">
              <controlPr locked="0" defaultSize="0" autoFill="0" autoLine="0" autoPict="0">
                <anchor moveWithCells="1">
                  <from>
                    <xdr:col>4</xdr:col>
                    <xdr:colOff>504825</xdr:colOff>
                    <xdr:row>21</xdr:row>
                    <xdr:rowOff>1104900</xdr:rowOff>
                  </from>
                  <to>
                    <xdr:col>5</xdr:col>
                    <xdr:colOff>428625</xdr:colOff>
                    <xdr:row>21</xdr:row>
                    <xdr:rowOff>1323975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8" name="Group Box 146">
              <controlPr defaultSize="0" autoFill="0" autoPict="0">
                <anchor moveWithCells="1">
                  <from>
                    <xdr:col>6</xdr:col>
                    <xdr:colOff>504825</xdr:colOff>
                    <xdr:row>21</xdr:row>
                    <xdr:rowOff>57150</xdr:rowOff>
                  </from>
                  <to>
                    <xdr:col>9</xdr:col>
                    <xdr:colOff>104775</xdr:colOff>
                    <xdr:row>21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79" name="Option Button 147">
              <controlPr locked="0" defaultSize="0" autoFill="0" autoLine="0" autoPict="0">
                <anchor moveWithCells="1">
                  <from>
                    <xdr:col>6</xdr:col>
                    <xdr:colOff>1085850</xdr:colOff>
                    <xdr:row>21</xdr:row>
                    <xdr:rowOff>923925</xdr:rowOff>
                  </from>
                  <to>
                    <xdr:col>7</xdr:col>
                    <xdr:colOff>552450</xdr:colOff>
                    <xdr:row>21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80" name="Option Button 148">
              <controlPr locked="0" defaultSize="0" autoFill="0" autoLine="0" autoPict="0">
                <anchor moveWithCells="1">
                  <from>
                    <xdr:col>6</xdr:col>
                    <xdr:colOff>1143000</xdr:colOff>
                    <xdr:row>21</xdr:row>
                    <xdr:rowOff>1104900</xdr:rowOff>
                  </from>
                  <to>
                    <xdr:col>7</xdr:col>
                    <xdr:colOff>495300</xdr:colOff>
                    <xdr:row>21</xdr:row>
                    <xdr:rowOff>1323975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81" name="Group Box 150">
              <controlPr defaultSize="0" autoFill="0" autoPict="0">
                <anchor moveWithCells="1">
                  <from>
                    <xdr:col>9</xdr:col>
                    <xdr:colOff>257175</xdr:colOff>
                    <xdr:row>21</xdr:row>
                    <xdr:rowOff>57150</xdr:rowOff>
                  </from>
                  <to>
                    <xdr:col>12</xdr:col>
                    <xdr:colOff>314325</xdr:colOff>
                    <xdr:row>21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82" name="Option Button 152">
              <controlPr locked="0" defaultSize="0" autoFill="0" autoLine="0" autoPict="0">
                <anchor moveWithCells="1">
                  <from>
                    <xdr:col>10</xdr:col>
                    <xdr:colOff>95250</xdr:colOff>
                    <xdr:row>21</xdr:row>
                    <xdr:rowOff>923925</xdr:rowOff>
                  </from>
                  <to>
                    <xdr:col>11</xdr:col>
                    <xdr:colOff>447675</xdr:colOff>
                    <xdr:row>21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83" name="Option Button 153">
              <controlPr locked="0" defaultSize="0" autoFill="0" autoLine="0" autoPict="0">
                <anchor moveWithCells="1">
                  <from>
                    <xdr:col>10</xdr:col>
                    <xdr:colOff>142875</xdr:colOff>
                    <xdr:row>21</xdr:row>
                    <xdr:rowOff>1104900</xdr:rowOff>
                  </from>
                  <to>
                    <xdr:col>11</xdr:col>
                    <xdr:colOff>400050</xdr:colOff>
                    <xdr:row>21</xdr:row>
                    <xdr:rowOff>1323975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84" name="Group Box 157">
              <controlPr defaultSize="0" autoFill="0" autoPict="0">
                <anchor moveWithCells="1">
                  <from>
                    <xdr:col>1</xdr:col>
                    <xdr:colOff>66675</xdr:colOff>
                    <xdr:row>23</xdr:row>
                    <xdr:rowOff>38100</xdr:rowOff>
                  </from>
                  <to>
                    <xdr:col>2</xdr:col>
                    <xdr:colOff>923925</xdr:colOff>
                    <xdr:row>23</xdr:row>
                    <xdr:rowOff>1628775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85" name="Option Button 158">
              <controlPr locked="0" defaultSize="0" autoFill="0" autoLine="0" autoPict="0">
                <anchor moveWithCells="1">
                  <from>
                    <xdr:col>1</xdr:col>
                    <xdr:colOff>381000</xdr:colOff>
                    <xdr:row>23</xdr:row>
                    <xdr:rowOff>1257300</xdr:rowOff>
                  </from>
                  <to>
                    <xdr:col>1</xdr:col>
                    <xdr:colOff>647700</xdr:colOff>
                    <xdr:row>23</xdr:row>
                    <xdr:rowOff>1476375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86" name="Option Button 159">
              <controlPr locked="0" defaultSize="0" autoFill="0" autoLine="0" autoPict="0">
                <anchor moveWithCells="1">
                  <from>
                    <xdr:col>2</xdr:col>
                    <xdr:colOff>400050</xdr:colOff>
                    <xdr:row>23</xdr:row>
                    <xdr:rowOff>1257300</xdr:rowOff>
                  </from>
                  <to>
                    <xdr:col>2</xdr:col>
                    <xdr:colOff>666750</xdr:colOff>
                    <xdr:row>23</xdr:row>
                    <xdr:rowOff>1476375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7" name="Group Box 160">
              <controlPr defaultSize="0" autoFill="0" autoPict="0">
                <anchor moveWithCells="1">
                  <from>
                    <xdr:col>3</xdr:col>
                    <xdr:colOff>57150</xdr:colOff>
                    <xdr:row>23</xdr:row>
                    <xdr:rowOff>28575</xdr:rowOff>
                  </from>
                  <to>
                    <xdr:col>5</xdr:col>
                    <xdr:colOff>57150</xdr:colOff>
                    <xdr:row>23</xdr:row>
                    <xdr:rowOff>1619250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8" name="Option Button 161">
              <controlPr locked="0" defaultSize="0" autoFill="0" autoLine="0" autoPict="0">
                <anchor moveWithCells="1">
                  <from>
                    <xdr:col>3</xdr:col>
                    <xdr:colOff>323850</xdr:colOff>
                    <xdr:row>23</xdr:row>
                    <xdr:rowOff>1009650</xdr:rowOff>
                  </from>
                  <to>
                    <xdr:col>4</xdr:col>
                    <xdr:colOff>342900</xdr:colOff>
                    <xdr:row>23</xdr:row>
                    <xdr:rowOff>1228725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9" name="Option Button 162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23</xdr:row>
                    <xdr:rowOff>1257300</xdr:rowOff>
                  </from>
                  <to>
                    <xdr:col>4</xdr:col>
                    <xdr:colOff>295275</xdr:colOff>
                    <xdr:row>23</xdr:row>
                    <xdr:rowOff>1476375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90" name="Group Box 163">
              <controlPr defaultSize="0" autoFill="0" autoPict="0">
                <anchor moveWithCells="1">
                  <from>
                    <xdr:col>5</xdr:col>
                    <xdr:colOff>114300</xdr:colOff>
                    <xdr:row>23</xdr:row>
                    <xdr:rowOff>47625</xdr:rowOff>
                  </from>
                  <to>
                    <xdr:col>6</xdr:col>
                    <xdr:colOff>1019175</xdr:colOff>
                    <xdr:row>23</xdr:row>
                    <xdr:rowOff>1628775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91" name="Option Button 164">
              <controlPr locked="0" defaultSize="0" autoFill="0" autoLine="0" autoPict="0">
                <anchor moveWithCells="1">
                  <from>
                    <xdr:col>5</xdr:col>
                    <xdr:colOff>504825</xdr:colOff>
                    <xdr:row>23</xdr:row>
                    <xdr:rowOff>1009650</xdr:rowOff>
                  </from>
                  <to>
                    <xdr:col>6</xdr:col>
                    <xdr:colOff>533400</xdr:colOff>
                    <xdr:row>23</xdr:row>
                    <xdr:rowOff>1228725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92" name="Option Button 165">
              <controlPr locked="0" defaultSize="0" autoFill="0" autoLine="0" autoPict="0">
                <anchor moveWithCells="1">
                  <from>
                    <xdr:col>5</xdr:col>
                    <xdr:colOff>561975</xdr:colOff>
                    <xdr:row>23</xdr:row>
                    <xdr:rowOff>1257300</xdr:rowOff>
                  </from>
                  <to>
                    <xdr:col>6</xdr:col>
                    <xdr:colOff>485775</xdr:colOff>
                    <xdr:row>23</xdr:row>
                    <xdr:rowOff>1476375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93" name="Group Box 166">
              <controlPr defaultSize="0" autoFill="0" autoPict="0">
                <anchor moveWithCells="1">
                  <from>
                    <xdr:col>6</xdr:col>
                    <xdr:colOff>1095375</xdr:colOff>
                    <xdr:row>23</xdr:row>
                    <xdr:rowOff>47625</xdr:rowOff>
                  </from>
                  <to>
                    <xdr:col>9</xdr:col>
                    <xdr:colOff>228600</xdr:colOff>
                    <xdr:row>23</xdr:row>
                    <xdr:rowOff>1628775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94" name="Option Button 167">
              <controlPr locked="0" defaultSize="0" autoFill="0" autoLine="0" autoPict="0">
                <anchor moveWithCells="1">
                  <from>
                    <xdr:col>7</xdr:col>
                    <xdr:colOff>285750</xdr:colOff>
                    <xdr:row>23</xdr:row>
                    <xdr:rowOff>1009650</xdr:rowOff>
                  </from>
                  <to>
                    <xdr:col>8</xdr:col>
                    <xdr:colOff>314325</xdr:colOff>
                    <xdr:row>23</xdr:row>
                    <xdr:rowOff>1228725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95" name="Option Button 168">
              <controlPr locked="0" defaultSize="0" autoFill="0" autoLine="0" autoPict="0">
                <anchor moveWithCells="1">
                  <from>
                    <xdr:col>7</xdr:col>
                    <xdr:colOff>333375</xdr:colOff>
                    <xdr:row>23</xdr:row>
                    <xdr:rowOff>1257300</xdr:rowOff>
                  </from>
                  <to>
                    <xdr:col>8</xdr:col>
                    <xdr:colOff>257175</xdr:colOff>
                    <xdr:row>23</xdr:row>
                    <xdr:rowOff>1476375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96" name="Group Box 169">
              <controlPr defaultSize="0" autoFill="0" autoPict="0">
                <anchor moveWithCells="1">
                  <from>
                    <xdr:col>9</xdr:col>
                    <xdr:colOff>342900</xdr:colOff>
                    <xdr:row>23</xdr:row>
                    <xdr:rowOff>57150</xdr:rowOff>
                  </from>
                  <to>
                    <xdr:col>12</xdr:col>
                    <xdr:colOff>323850</xdr:colOff>
                    <xdr:row>23</xdr:row>
                    <xdr:rowOff>1628775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7" name="Option Button 170">
              <controlPr locked="0" defaultSize="0" autoFill="0" autoLine="0" autoPict="0">
                <anchor moveWithCells="1">
                  <from>
                    <xdr:col>10</xdr:col>
                    <xdr:colOff>161925</xdr:colOff>
                    <xdr:row>23</xdr:row>
                    <xdr:rowOff>1009650</xdr:rowOff>
                  </from>
                  <to>
                    <xdr:col>12</xdr:col>
                    <xdr:colOff>9525</xdr:colOff>
                    <xdr:row>23</xdr:row>
                    <xdr:rowOff>1228725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8" name="Option Button 171">
              <controlPr locked="0" defaultSize="0" autoFill="0" autoLine="0" autoPict="0">
                <anchor moveWithCells="1">
                  <from>
                    <xdr:col>10</xdr:col>
                    <xdr:colOff>209550</xdr:colOff>
                    <xdr:row>23</xdr:row>
                    <xdr:rowOff>1257300</xdr:rowOff>
                  </from>
                  <to>
                    <xdr:col>11</xdr:col>
                    <xdr:colOff>466725</xdr:colOff>
                    <xdr:row>23</xdr:row>
                    <xdr:rowOff>1476375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5"/>
  <sheetViews>
    <sheetView workbookViewId="0">
      <selection activeCell="P5" sqref="P5"/>
    </sheetView>
  </sheetViews>
  <sheetFormatPr defaultColWidth="9.140625" defaultRowHeight="12.75" x14ac:dyDescent="0.2"/>
  <cols>
    <col min="1" max="1" width="20.140625" customWidth="1"/>
    <col min="3" max="3" width="10" customWidth="1"/>
    <col min="7" max="7" width="11" customWidth="1"/>
    <col min="13" max="13" width="11.140625" customWidth="1"/>
  </cols>
  <sheetData>
    <row r="1" spans="1:13" ht="18" x14ac:dyDescent="0.25">
      <c r="A1" s="25" t="s">
        <v>50</v>
      </c>
    </row>
    <row r="3" spans="1:13" x14ac:dyDescent="0.2">
      <c r="A3" s="26" t="s">
        <v>4</v>
      </c>
    </row>
    <row r="4" spans="1:13" x14ac:dyDescent="0.2">
      <c r="A4" s="27" t="str">
        <f>ROSA!B9</f>
        <v>Chair Height</v>
      </c>
      <c r="B4" s="27" t="str">
        <f>ROSA!B11</f>
        <v>Seat Pan Depth</v>
      </c>
      <c r="C4" s="27" t="str">
        <f>ROSA!B13</f>
        <v>Armrests</v>
      </c>
      <c r="D4" s="27" t="str">
        <f>ROSA!B15</f>
        <v>Back Support</v>
      </c>
      <c r="E4" t="str">
        <f>ROSA!B17</f>
        <v>Monitor</v>
      </c>
      <c r="F4" t="str">
        <f>ROSA!B19</f>
        <v>Telephone</v>
      </c>
      <c r="G4" t="str">
        <f>ROSA!B21</f>
        <v>Mouse</v>
      </c>
      <c r="H4" t="str">
        <f>ROSA!B23</f>
        <v>Keyboard</v>
      </c>
      <c r="J4" s="28" t="s">
        <v>15</v>
      </c>
    </row>
    <row r="5" spans="1:13" x14ac:dyDescent="0.2">
      <c r="A5">
        <v>1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J5">
        <v>-1</v>
      </c>
    </row>
    <row r="6" spans="1:13" x14ac:dyDescent="0.2">
      <c r="A6">
        <v>2</v>
      </c>
      <c r="B6">
        <v>2</v>
      </c>
      <c r="C6">
        <v>2</v>
      </c>
      <c r="D6">
        <v>2</v>
      </c>
      <c r="E6">
        <v>2</v>
      </c>
      <c r="F6">
        <v>2</v>
      </c>
      <c r="G6">
        <v>2</v>
      </c>
      <c r="H6">
        <v>2</v>
      </c>
      <c r="J6">
        <v>0</v>
      </c>
    </row>
    <row r="7" spans="1:13" x14ac:dyDescent="0.2">
      <c r="A7">
        <v>3</v>
      </c>
      <c r="B7">
        <v>3</v>
      </c>
      <c r="C7">
        <v>3</v>
      </c>
      <c r="D7">
        <v>3</v>
      </c>
      <c r="E7">
        <v>3</v>
      </c>
      <c r="F7">
        <v>3</v>
      </c>
      <c r="G7">
        <v>3</v>
      </c>
      <c r="H7">
        <v>3</v>
      </c>
      <c r="J7">
        <v>1</v>
      </c>
    </row>
    <row r="8" spans="1:13" ht="24" customHeight="1" x14ac:dyDescent="0.2">
      <c r="A8">
        <v>4</v>
      </c>
      <c r="C8">
        <v>4</v>
      </c>
      <c r="D8">
        <v>4</v>
      </c>
      <c r="E8">
        <v>4</v>
      </c>
      <c r="F8">
        <v>4</v>
      </c>
      <c r="G8">
        <v>4</v>
      </c>
      <c r="H8">
        <v>4</v>
      </c>
    </row>
    <row r="9" spans="1:13" x14ac:dyDescent="0.2">
      <c r="A9">
        <v>5</v>
      </c>
      <c r="C9">
        <v>5</v>
      </c>
      <c r="E9">
        <v>5</v>
      </c>
      <c r="F9">
        <v>5</v>
      </c>
      <c r="G9">
        <v>5</v>
      </c>
      <c r="H9">
        <v>5</v>
      </c>
    </row>
    <row r="10" spans="1:13" x14ac:dyDescent="0.2">
      <c r="E10">
        <v>6</v>
      </c>
      <c r="G10">
        <v>6</v>
      </c>
      <c r="H10">
        <v>6</v>
      </c>
    </row>
    <row r="12" spans="1:13" ht="13.5" thickBot="1" x14ac:dyDescent="0.25">
      <c r="B12" s="26"/>
    </row>
    <row r="13" spans="1:13" ht="38.25" x14ac:dyDescent="0.2">
      <c r="A13" s="29"/>
      <c r="B13" s="30" t="s">
        <v>39</v>
      </c>
      <c r="C13" s="30" t="s">
        <v>38</v>
      </c>
      <c r="D13" s="30" t="s">
        <v>40</v>
      </c>
      <c r="E13" s="31" t="s">
        <v>41</v>
      </c>
      <c r="F13" s="32" t="s">
        <v>23</v>
      </c>
      <c r="G13" s="29"/>
      <c r="H13" s="159" t="s">
        <v>53</v>
      </c>
      <c r="I13" s="160"/>
      <c r="J13" s="160"/>
      <c r="K13" s="160"/>
      <c r="L13" s="160"/>
      <c r="M13" s="161"/>
    </row>
    <row r="14" spans="1:13" ht="13.5" thickBot="1" x14ac:dyDescent="0.25">
      <c r="A14" s="28" t="s">
        <v>61</v>
      </c>
      <c r="B14" s="44">
        <f>IF(ROSA!N10="",0,IF(ROSA!N12="",0,((ROSA!N10)+ROSA!N12)))</f>
        <v>3</v>
      </c>
      <c r="C14" s="45">
        <f>IF(ROSA!N14="",0,IF(ROSA!N16="",0,((ROSA!N14)+ROSA!N16)))</f>
        <v>2</v>
      </c>
      <c r="D14" s="35">
        <f>ROSA!U12</f>
        <v>0</v>
      </c>
      <c r="E14" s="36">
        <f>IF(OR(ROSA!Q10="", ROSA!Q14=""),"",IF(B15&lt;2,"",IF(C15&lt;2,"",INDEX($D$17:$L$24,MATCH(B15,$D$17:$D$24,),MATCH(C15,$D$17:$L$17,)))))</f>
        <v>2</v>
      </c>
      <c r="F14" s="37" t="str">
        <f>IF(ROSA!T12="","",IF(ROSA!U12="","Enter Duration",D14+E14))</f>
        <v>Enter Duration</v>
      </c>
      <c r="G14" s="29"/>
      <c r="H14" s="162"/>
      <c r="I14" s="163"/>
      <c r="J14" s="163"/>
      <c r="K14" s="163"/>
      <c r="L14" s="163"/>
      <c r="M14" s="164"/>
    </row>
    <row r="15" spans="1:13" x14ac:dyDescent="0.2">
      <c r="A15" s="28" t="s">
        <v>62</v>
      </c>
      <c r="B15" s="3">
        <f>IF(B14&gt;8, 8, B14)</f>
        <v>3</v>
      </c>
      <c r="C15" s="3">
        <f>IF(C14&gt;9, 9, C14)</f>
        <v>2</v>
      </c>
    </row>
    <row r="16" spans="1:13" x14ac:dyDescent="0.2">
      <c r="D16" s="28" t="s">
        <v>29</v>
      </c>
      <c r="F16" s="165" t="s">
        <v>63</v>
      </c>
      <c r="G16" s="166"/>
      <c r="H16" s="166"/>
      <c r="I16" s="166"/>
      <c r="J16" s="166"/>
      <c r="K16" s="166"/>
    </row>
    <row r="17" spans="1:12" x14ac:dyDescent="0.2">
      <c r="C17" s="167" t="s">
        <v>64</v>
      </c>
      <c r="D17" s="1"/>
      <c r="E17" s="33">
        <v>2</v>
      </c>
      <c r="F17" s="33">
        <v>3</v>
      </c>
      <c r="G17" s="33">
        <v>4</v>
      </c>
      <c r="H17" s="33">
        <v>5</v>
      </c>
      <c r="I17" s="33">
        <v>6</v>
      </c>
      <c r="J17" s="33">
        <v>7</v>
      </c>
      <c r="K17" s="33">
        <v>8</v>
      </c>
      <c r="L17" s="33">
        <v>9</v>
      </c>
    </row>
    <row r="18" spans="1:12" ht="12.75" customHeight="1" x14ac:dyDescent="0.2">
      <c r="C18" s="168"/>
      <c r="D18" s="34">
        <v>2</v>
      </c>
      <c r="E18" s="2">
        <v>2</v>
      </c>
      <c r="F18" s="2">
        <v>2</v>
      </c>
      <c r="G18" s="2">
        <v>3</v>
      </c>
      <c r="H18" s="2">
        <v>4</v>
      </c>
      <c r="I18" s="2">
        <v>5</v>
      </c>
      <c r="J18" s="2">
        <v>6</v>
      </c>
      <c r="K18" s="2">
        <v>7</v>
      </c>
      <c r="L18" s="2">
        <v>8</v>
      </c>
    </row>
    <row r="19" spans="1:12" x14ac:dyDescent="0.2">
      <c r="C19" s="168"/>
      <c r="D19" s="34">
        <v>3</v>
      </c>
      <c r="E19" s="2">
        <v>2</v>
      </c>
      <c r="F19" s="2">
        <v>2</v>
      </c>
      <c r="G19" s="2">
        <v>3</v>
      </c>
      <c r="H19" s="2">
        <v>4</v>
      </c>
      <c r="I19" s="2">
        <v>5</v>
      </c>
      <c r="J19" s="2">
        <v>6</v>
      </c>
      <c r="K19" s="2">
        <v>7</v>
      </c>
      <c r="L19" s="2">
        <v>8</v>
      </c>
    </row>
    <row r="20" spans="1:12" x14ac:dyDescent="0.2">
      <c r="C20" s="168"/>
      <c r="D20" s="34">
        <v>4</v>
      </c>
      <c r="E20" s="2">
        <v>3</v>
      </c>
      <c r="F20" s="2">
        <v>3</v>
      </c>
      <c r="G20" s="2">
        <v>3</v>
      </c>
      <c r="H20" s="2">
        <v>4</v>
      </c>
      <c r="I20" s="2">
        <v>5</v>
      </c>
      <c r="J20" s="2">
        <v>6</v>
      </c>
      <c r="K20" s="2">
        <v>7</v>
      </c>
      <c r="L20" s="2">
        <v>8</v>
      </c>
    </row>
    <row r="21" spans="1:12" x14ac:dyDescent="0.2">
      <c r="C21" s="168"/>
      <c r="D21" s="34">
        <v>5</v>
      </c>
      <c r="E21" s="2">
        <v>4</v>
      </c>
      <c r="F21" s="2">
        <v>4</v>
      </c>
      <c r="G21" s="2">
        <v>4</v>
      </c>
      <c r="H21" s="2">
        <v>4</v>
      </c>
      <c r="I21" s="2">
        <v>5</v>
      </c>
      <c r="J21" s="2">
        <v>6</v>
      </c>
      <c r="K21" s="2">
        <v>7</v>
      </c>
      <c r="L21" s="2">
        <v>8</v>
      </c>
    </row>
    <row r="22" spans="1:12" x14ac:dyDescent="0.2">
      <c r="C22" s="168"/>
      <c r="D22" s="34">
        <v>6</v>
      </c>
      <c r="E22" s="2">
        <v>5</v>
      </c>
      <c r="F22" s="2">
        <v>5</v>
      </c>
      <c r="G22" s="2">
        <v>5</v>
      </c>
      <c r="H22" s="2">
        <v>5</v>
      </c>
      <c r="I22" s="2">
        <v>6</v>
      </c>
      <c r="J22" s="2">
        <v>7</v>
      </c>
      <c r="K22" s="2">
        <v>8</v>
      </c>
      <c r="L22" s="2">
        <v>9</v>
      </c>
    </row>
    <row r="23" spans="1:12" x14ac:dyDescent="0.2">
      <c r="C23" s="168"/>
      <c r="D23" s="34">
        <v>7</v>
      </c>
      <c r="E23" s="2">
        <v>6</v>
      </c>
      <c r="F23" s="2">
        <v>6</v>
      </c>
      <c r="G23" s="2">
        <v>6</v>
      </c>
      <c r="H23" s="2">
        <v>7</v>
      </c>
      <c r="I23" s="2">
        <v>7</v>
      </c>
      <c r="J23" s="2">
        <v>8</v>
      </c>
      <c r="K23" s="2">
        <v>8</v>
      </c>
      <c r="L23" s="2">
        <v>9</v>
      </c>
    </row>
    <row r="24" spans="1:12" x14ac:dyDescent="0.2">
      <c r="C24" s="168"/>
      <c r="D24" s="34">
        <v>8</v>
      </c>
      <c r="E24" s="2">
        <v>7</v>
      </c>
      <c r="F24" s="2">
        <v>7</v>
      </c>
      <c r="G24" s="2">
        <v>7</v>
      </c>
      <c r="H24" s="2">
        <v>8</v>
      </c>
      <c r="I24" s="2">
        <v>8</v>
      </c>
      <c r="J24" s="2">
        <v>9</v>
      </c>
      <c r="K24" s="2">
        <v>9</v>
      </c>
      <c r="L24" s="2">
        <v>9</v>
      </c>
    </row>
    <row r="25" spans="1:12" x14ac:dyDescent="0.2">
      <c r="C25" s="8"/>
      <c r="D25" s="4"/>
      <c r="E25" s="3"/>
      <c r="F25" s="3"/>
      <c r="G25" s="3"/>
      <c r="H25" s="3"/>
      <c r="I25" s="3"/>
      <c r="J25" s="3"/>
      <c r="K25" s="3"/>
      <c r="L25" s="3"/>
    </row>
    <row r="26" spans="1:12" x14ac:dyDescent="0.2">
      <c r="B26" s="26" t="s">
        <v>21</v>
      </c>
      <c r="E26" s="3"/>
      <c r="F26" s="3"/>
      <c r="G26" s="3"/>
      <c r="H26" s="3"/>
      <c r="I26" s="3"/>
      <c r="J26" s="3"/>
      <c r="K26" s="3"/>
      <c r="L26" s="3"/>
    </row>
    <row r="27" spans="1:12" ht="38.25" x14ac:dyDescent="0.2">
      <c r="B27" s="38" t="s">
        <v>42</v>
      </c>
      <c r="C27" s="38" t="s">
        <v>43</v>
      </c>
      <c r="D27" s="38" t="s">
        <v>21</v>
      </c>
    </row>
    <row r="28" spans="1:12" x14ac:dyDescent="0.2">
      <c r="A28" s="28" t="s">
        <v>61</v>
      </c>
      <c r="B28" s="33">
        <f>IF(ROSA!N18="",0,IF(ROSA!O18="",0,((ROSA!N18)+ROSA!O18)))</f>
        <v>0</v>
      </c>
      <c r="C28" s="34">
        <f>IF(ROSA!N20="",0,IF(ROSA!O20="",0,((ROSA!N20)+ROSA!O20)))</f>
        <v>0</v>
      </c>
      <c r="D28" s="35" t="str">
        <f>IF(OR(ROSA!N18&lt;1,ROSA!N20&lt;1),"",IF(ROSA!O18="","Enter Sect. C Duration",IF(ROSA!O20="","Enter Sect. C Duration",IF(B29&lt;0,0,IF(C29&lt;0,0,INDEX($D$31:$L$38,MATCH(C29,$D$31:$D$38,),MATCH(B29,$D$31:$L$31,)))))))</f>
        <v>Enter Sect. C Duration</v>
      </c>
    </row>
    <row r="29" spans="1:12" x14ac:dyDescent="0.2">
      <c r="A29" s="28" t="s">
        <v>62</v>
      </c>
      <c r="B29" s="5">
        <f>IF(B28&gt;7, 7, B28)</f>
        <v>0</v>
      </c>
      <c r="C29" s="4">
        <f>IF(C28&gt;6, 6, C28)</f>
        <v>0</v>
      </c>
      <c r="D29" s="5"/>
    </row>
    <row r="30" spans="1:12" x14ac:dyDescent="0.2">
      <c r="D30" s="28" t="s">
        <v>27</v>
      </c>
      <c r="F30" s="169" t="s">
        <v>32</v>
      </c>
      <c r="G30" s="166"/>
      <c r="H30" s="166"/>
      <c r="I30" s="166"/>
      <c r="J30" s="166"/>
      <c r="K30" s="166"/>
    </row>
    <row r="31" spans="1:12" x14ac:dyDescent="0.2">
      <c r="C31" s="170" t="s">
        <v>33</v>
      </c>
      <c r="D31" s="1"/>
      <c r="E31" s="33">
        <v>0</v>
      </c>
      <c r="F31" s="33">
        <v>1</v>
      </c>
      <c r="G31" s="33">
        <v>2</v>
      </c>
      <c r="H31" s="33">
        <v>3</v>
      </c>
      <c r="I31" s="33">
        <v>4</v>
      </c>
      <c r="J31" s="33">
        <v>5</v>
      </c>
      <c r="K31" s="33">
        <v>6</v>
      </c>
      <c r="L31" s="33">
        <v>7</v>
      </c>
    </row>
    <row r="32" spans="1:12" x14ac:dyDescent="0.2">
      <c r="C32" s="168"/>
      <c r="D32" s="34">
        <v>0</v>
      </c>
      <c r="E32" s="39">
        <v>1</v>
      </c>
      <c r="F32" s="39">
        <v>1</v>
      </c>
      <c r="G32" s="39">
        <v>1</v>
      </c>
      <c r="H32" s="39">
        <v>2</v>
      </c>
      <c r="I32" s="39">
        <v>3</v>
      </c>
      <c r="J32" s="39">
        <v>4</v>
      </c>
      <c r="K32" s="39">
        <v>5</v>
      </c>
      <c r="L32" s="39">
        <v>6</v>
      </c>
    </row>
    <row r="33" spans="1:12" x14ac:dyDescent="0.2">
      <c r="C33" s="168"/>
      <c r="D33" s="34">
        <v>1</v>
      </c>
      <c r="E33" s="39">
        <v>1</v>
      </c>
      <c r="F33" s="39">
        <v>1</v>
      </c>
      <c r="G33" s="39">
        <v>2</v>
      </c>
      <c r="H33" s="39">
        <v>2</v>
      </c>
      <c r="I33" s="39">
        <v>3</v>
      </c>
      <c r="J33" s="39">
        <v>4</v>
      </c>
      <c r="K33" s="39">
        <v>5</v>
      </c>
      <c r="L33" s="39">
        <v>6</v>
      </c>
    </row>
    <row r="34" spans="1:12" x14ac:dyDescent="0.2">
      <c r="C34" s="168"/>
      <c r="D34" s="34">
        <v>2</v>
      </c>
      <c r="E34" s="39">
        <v>1</v>
      </c>
      <c r="F34" s="39">
        <v>2</v>
      </c>
      <c r="G34" s="39">
        <v>2</v>
      </c>
      <c r="H34" s="39">
        <v>3</v>
      </c>
      <c r="I34" s="39">
        <v>3</v>
      </c>
      <c r="J34" s="39">
        <v>4</v>
      </c>
      <c r="K34" s="39">
        <v>6</v>
      </c>
      <c r="L34" s="39">
        <v>7</v>
      </c>
    </row>
    <row r="35" spans="1:12" x14ac:dyDescent="0.2">
      <c r="C35" s="168"/>
      <c r="D35" s="34">
        <v>3</v>
      </c>
      <c r="E35" s="39">
        <v>2</v>
      </c>
      <c r="F35" s="39">
        <v>2</v>
      </c>
      <c r="G35" s="39">
        <v>3</v>
      </c>
      <c r="H35" s="39">
        <v>3</v>
      </c>
      <c r="I35" s="39">
        <v>4</v>
      </c>
      <c r="J35" s="39">
        <v>5</v>
      </c>
      <c r="K35" s="39">
        <v>6</v>
      </c>
      <c r="L35" s="39">
        <v>8</v>
      </c>
    </row>
    <row r="36" spans="1:12" x14ac:dyDescent="0.2">
      <c r="C36" s="168"/>
      <c r="D36" s="34">
        <v>4</v>
      </c>
      <c r="E36" s="39">
        <v>3</v>
      </c>
      <c r="F36" s="39">
        <v>3</v>
      </c>
      <c r="G36" s="39">
        <v>4</v>
      </c>
      <c r="H36" s="39">
        <v>4</v>
      </c>
      <c r="I36" s="39">
        <v>5</v>
      </c>
      <c r="J36" s="39">
        <v>6</v>
      </c>
      <c r="K36" s="39">
        <v>7</v>
      </c>
      <c r="L36" s="39">
        <v>8</v>
      </c>
    </row>
    <row r="37" spans="1:12" x14ac:dyDescent="0.2">
      <c r="C37" s="168"/>
      <c r="D37" s="34">
        <v>5</v>
      </c>
      <c r="E37" s="39">
        <v>4</v>
      </c>
      <c r="F37" s="39">
        <v>4</v>
      </c>
      <c r="G37" s="39">
        <v>5</v>
      </c>
      <c r="H37" s="39">
        <v>5</v>
      </c>
      <c r="I37" s="39">
        <v>6</v>
      </c>
      <c r="J37" s="39">
        <v>7</v>
      </c>
      <c r="K37" s="39">
        <v>8</v>
      </c>
      <c r="L37" s="39">
        <v>9</v>
      </c>
    </row>
    <row r="38" spans="1:12" x14ac:dyDescent="0.2">
      <c r="C38" s="168"/>
      <c r="D38" s="34">
        <v>6</v>
      </c>
      <c r="E38" s="39">
        <v>5</v>
      </c>
      <c r="F38" s="39">
        <v>5</v>
      </c>
      <c r="G38" s="39">
        <v>6</v>
      </c>
      <c r="H38" s="39">
        <v>7</v>
      </c>
      <c r="I38" s="39">
        <v>8</v>
      </c>
      <c r="J38" s="39">
        <v>8</v>
      </c>
      <c r="K38" s="39">
        <v>9</v>
      </c>
      <c r="L38" s="39">
        <v>9</v>
      </c>
    </row>
    <row r="39" spans="1:12" x14ac:dyDescent="0.2">
      <c r="C39" s="8"/>
      <c r="D39" s="4"/>
    </row>
    <row r="40" spans="1:12" x14ac:dyDescent="0.2">
      <c r="B40" s="26" t="s">
        <v>22</v>
      </c>
    </row>
    <row r="41" spans="1:12" ht="38.25" x14ac:dyDescent="0.2">
      <c r="B41" s="38" t="s">
        <v>45</v>
      </c>
      <c r="C41" s="38" t="s">
        <v>44</v>
      </c>
      <c r="D41" s="38" t="s">
        <v>22</v>
      </c>
    </row>
    <row r="42" spans="1:12" x14ac:dyDescent="0.2">
      <c r="A42" s="28" t="s">
        <v>61</v>
      </c>
      <c r="B42" s="33">
        <f>IF(ROSA!N22="",0,IF(ROSA!O22="",0,((ROSA!N22)+ROSA!O22)))</f>
        <v>0</v>
      </c>
      <c r="C42" s="34">
        <f>IF(ROSA!N24="",0,IF(ROSA!O24="",0,((ROSA!N24)+ROSA!O24)))</f>
        <v>0</v>
      </c>
      <c r="D42" s="35" t="str">
        <f>IF(OR(ROSA!N22&lt;1,ROSA!N24&lt;1),"",IF(ROSA!O22="","Enter Sect. D Duration",IF(ROSA!O24="","Enter Sect. D Duration",IF(B43&lt;0,0,IF(C43&lt;0,0,INDEX($D$45:$L$53,MATCH(B43,$D$45:$L$45,),MATCH(C43,$D$45:$D$53,)))))))</f>
        <v>Enter Sect. D Duration</v>
      </c>
    </row>
    <row r="43" spans="1:12" x14ac:dyDescent="0.2">
      <c r="A43" s="28" t="s">
        <v>62</v>
      </c>
      <c r="B43" s="5">
        <f>IF(B42&gt;7, 7, B42)</f>
        <v>0</v>
      </c>
      <c r="C43" s="4">
        <f>IF(C42&gt;7, 7, C42)</f>
        <v>0</v>
      </c>
      <c r="D43" s="5"/>
    </row>
    <row r="44" spans="1:12" x14ac:dyDescent="0.2">
      <c r="D44" s="28" t="s">
        <v>26</v>
      </c>
      <c r="F44" s="169" t="s">
        <v>31</v>
      </c>
      <c r="G44" s="166"/>
      <c r="H44" s="166"/>
      <c r="I44" s="166"/>
      <c r="J44" s="166"/>
      <c r="K44" s="166"/>
    </row>
    <row r="45" spans="1:12" x14ac:dyDescent="0.2">
      <c r="C45" s="170" t="s">
        <v>30</v>
      </c>
      <c r="D45" s="1"/>
      <c r="E45" s="33">
        <v>0</v>
      </c>
      <c r="F45" s="33">
        <v>1</v>
      </c>
      <c r="G45" s="33">
        <v>2</v>
      </c>
      <c r="H45" s="33">
        <v>3</v>
      </c>
      <c r="I45" s="33">
        <v>4</v>
      </c>
      <c r="J45" s="33">
        <v>5</v>
      </c>
      <c r="K45" s="33">
        <v>6</v>
      </c>
      <c r="L45" s="33">
        <v>7</v>
      </c>
    </row>
    <row r="46" spans="1:12" x14ac:dyDescent="0.2">
      <c r="C46" s="168"/>
      <c r="D46" s="34">
        <v>0</v>
      </c>
      <c r="E46" s="39">
        <v>1</v>
      </c>
      <c r="F46" s="39">
        <v>1</v>
      </c>
      <c r="G46" s="39">
        <v>1</v>
      </c>
      <c r="H46" s="39">
        <v>2</v>
      </c>
      <c r="I46" s="39">
        <v>3</v>
      </c>
      <c r="J46" s="39">
        <v>4</v>
      </c>
      <c r="K46" s="39">
        <v>5</v>
      </c>
      <c r="L46" s="39">
        <v>6</v>
      </c>
    </row>
    <row r="47" spans="1:12" x14ac:dyDescent="0.2">
      <c r="C47" s="168"/>
      <c r="D47" s="34">
        <v>1</v>
      </c>
      <c r="E47" s="39">
        <v>1</v>
      </c>
      <c r="F47" s="39">
        <v>1</v>
      </c>
      <c r="G47" s="39">
        <v>2</v>
      </c>
      <c r="H47" s="39">
        <v>3</v>
      </c>
      <c r="I47" s="39">
        <v>4</v>
      </c>
      <c r="J47" s="39">
        <v>5</v>
      </c>
      <c r="K47" s="39">
        <v>6</v>
      </c>
      <c r="L47" s="39">
        <v>7</v>
      </c>
    </row>
    <row r="48" spans="1:12" x14ac:dyDescent="0.2">
      <c r="C48" s="168"/>
      <c r="D48" s="34">
        <v>2</v>
      </c>
      <c r="E48" s="39">
        <v>1</v>
      </c>
      <c r="F48" s="39">
        <v>2</v>
      </c>
      <c r="G48" s="39">
        <v>2</v>
      </c>
      <c r="H48" s="39">
        <v>3</v>
      </c>
      <c r="I48" s="39">
        <v>4</v>
      </c>
      <c r="J48" s="39">
        <v>5</v>
      </c>
      <c r="K48" s="39">
        <v>6</v>
      </c>
      <c r="L48" s="39">
        <v>7</v>
      </c>
    </row>
    <row r="49" spans="1:13" x14ac:dyDescent="0.2">
      <c r="C49" s="168"/>
      <c r="D49" s="34">
        <v>3</v>
      </c>
      <c r="E49" s="39">
        <v>2</v>
      </c>
      <c r="F49" s="39">
        <v>3</v>
      </c>
      <c r="G49" s="39">
        <v>3</v>
      </c>
      <c r="H49" s="39">
        <v>3</v>
      </c>
      <c r="I49" s="39">
        <v>5</v>
      </c>
      <c r="J49" s="39">
        <v>6</v>
      </c>
      <c r="K49" s="39">
        <v>7</v>
      </c>
      <c r="L49" s="39">
        <v>8</v>
      </c>
    </row>
    <row r="50" spans="1:13" x14ac:dyDescent="0.2">
      <c r="C50" s="168"/>
      <c r="D50" s="34">
        <v>4</v>
      </c>
      <c r="E50" s="39">
        <v>3</v>
      </c>
      <c r="F50" s="39">
        <v>4</v>
      </c>
      <c r="G50" s="39">
        <v>4</v>
      </c>
      <c r="H50" s="39">
        <v>5</v>
      </c>
      <c r="I50" s="39">
        <v>5</v>
      </c>
      <c r="J50" s="39">
        <v>6</v>
      </c>
      <c r="K50" s="39">
        <v>7</v>
      </c>
      <c r="L50" s="39">
        <v>8</v>
      </c>
    </row>
    <row r="51" spans="1:13" x14ac:dyDescent="0.2">
      <c r="C51" s="168"/>
      <c r="D51" s="34">
        <v>5</v>
      </c>
      <c r="E51" s="39">
        <v>4</v>
      </c>
      <c r="F51" s="39">
        <v>5</v>
      </c>
      <c r="G51" s="39">
        <v>5</v>
      </c>
      <c r="H51" s="39">
        <v>6</v>
      </c>
      <c r="I51" s="39">
        <v>6</v>
      </c>
      <c r="J51" s="39">
        <v>7</v>
      </c>
      <c r="K51" s="39">
        <v>8</v>
      </c>
      <c r="L51" s="39">
        <v>9</v>
      </c>
    </row>
    <row r="52" spans="1:13" x14ac:dyDescent="0.2">
      <c r="C52" s="168"/>
      <c r="D52" s="34">
        <v>6</v>
      </c>
      <c r="E52" s="39">
        <v>5</v>
      </c>
      <c r="F52" s="39">
        <v>6</v>
      </c>
      <c r="G52" s="39">
        <v>6</v>
      </c>
      <c r="H52" s="39">
        <v>7</v>
      </c>
      <c r="I52" s="39">
        <v>7</v>
      </c>
      <c r="J52" s="39">
        <v>8</v>
      </c>
      <c r="K52" s="39">
        <v>8</v>
      </c>
      <c r="L52" s="39">
        <v>9</v>
      </c>
    </row>
    <row r="53" spans="1:13" x14ac:dyDescent="0.2">
      <c r="D53" s="34">
        <v>7</v>
      </c>
      <c r="E53" s="39">
        <v>6</v>
      </c>
      <c r="F53" s="39">
        <v>7</v>
      </c>
      <c r="G53" s="39">
        <v>7</v>
      </c>
      <c r="H53" s="39">
        <v>8</v>
      </c>
      <c r="I53" s="39">
        <v>8</v>
      </c>
      <c r="J53" s="39">
        <v>9</v>
      </c>
      <c r="K53" s="39">
        <v>9</v>
      </c>
      <c r="L53" s="39">
        <v>9</v>
      </c>
    </row>
    <row r="54" spans="1:13" x14ac:dyDescent="0.2">
      <c r="D54" s="4"/>
    </row>
    <row r="55" spans="1:13" x14ac:dyDescent="0.2">
      <c r="B55" s="26" t="s">
        <v>24</v>
      </c>
    </row>
    <row r="56" spans="1:13" ht="25.5" x14ac:dyDescent="0.2">
      <c r="B56" s="38" t="s">
        <v>26</v>
      </c>
      <c r="C56" s="38" t="s">
        <v>27</v>
      </c>
      <c r="D56" s="38" t="s">
        <v>46</v>
      </c>
    </row>
    <row r="57" spans="1:13" x14ac:dyDescent="0.2">
      <c r="A57" s="28"/>
      <c r="B57" s="33" t="str">
        <f>D42</f>
        <v>Enter Sect. D Duration</v>
      </c>
      <c r="C57" s="34" t="str">
        <f>D28</f>
        <v>Enter Sect. C Duration</v>
      </c>
      <c r="D57" s="35" t="str">
        <f>IF(OR(ROSA!Q20="",ROSA!Q24=""),"",IF(B57="Enter Sect. D Duration","",IF(C57="Enter Sect. C Duration","",IF(OR(ROSA!Q20&lt;1,ROSA!Q24&lt;1),"",INDEX($D$60:$M$69,MATCH(B57,$D$60:$M$60,),MATCH(C57,$D$60:$D$69,))))))</f>
        <v/>
      </c>
    </row>
    <row r="58" spans="1:13" x14ac:dyDescent="0.2">
      <c r="A58" s="28"/>
    </row>
    <row r="59" spans="1:13" x14ac:dyDescent="0.2">
      <c r="D59" s="28" t="s">
        <v>36</v>
      </c>
      <c r="F59" s="169" t="s">
        <v>35</v>
      </c>
      <c r="G59" s="166"/>
      <c r="H59" s="166"/>
      <c r="I59" s="166"/>
      <c r="J59" s="166"/>
      <c r="K59" s="166"/>
    </row>
    <row r="60" spans="1:13" x14ac:dyDescent="0.2">
      <c r="C60" s="167" t="s">
        <v>34</v>
      </c>
      <c r="D60" s="1"/>
      <c r="E60" s="33">
        <v>1</v>
      </c>
      <c r="F60" s="33">
        <v>2</v>
      </c>
      <c r="G60" s="33">
        <v>3</v>
      </c>
      <c r="H60" s="33">
        <v>4</v>
      </c>
      <c r="I60" s="33">
        <v>5</v>
      </c>
      <c r="J60" s="33">
        <v>6</v>
      </c>
      <c r="K60" s="33">
        <v>7</v>
      </c>
      <c r="L60" s="33">
        <v>8</v>
      </c>
      <c r="M60" s="33">
        <v>9</v>
      </c>
    </row>
    <row r="61" spans="1:13" x14ac:dyDescent="0.2">
      <c r="C61" s="180"/>
      <c r="D61" s="34">
        <v>1</v>
      </c>
      <c r="E61" s="39">
        <v>1</v>
      </c>
      <c r="F61" s="39">
        <v>2</v>
      </c>
      <c r="G61" s="39">
        <v>3</v>
      </c>
      <c r="H61" s="39">
        <v>4</v>
      </c>
      <c r="I61" s="39">
        <v>5</v>
      </c>
      <c r="J61" s="39">
        <v>6</v>
      </c>
      <c r="K61" s="39">
        <v>7</v>
      </c>
      <c r="L61" s="39">
        <v>8</v>
      </c>
      <c r="M61" s="39">
        <v>9</v>
      </c>
    </row>
    <row r="62" spans="1:13" x14ac:dyDescent="0.2">
      <c r="C62" s="180"/>
      <c r="D62" s="34">
        <v>2</v>
      </c>
      <c r="E62" s="39">
        <v>2</v>
      </c>
      <c r="F62" s="39">
        <v>2</v>
      </c>
      <c r="G62" s="39">
        <v>3</v>
      </c>
      <c r="H62" s="39">
        <v>4</v>
      </c>
      <c r="I62" s="39">
        <v>5</v>
      </c>
      <c r="J62" s="39">
        <v>6</v>
      </c>
      <c r="K62" s="39">
        <v>7</v>
      </c>
      <c r="L62" s="39">
        <v>8</v>
      </c>
      <c r="M62" s="39">
        <v>9</v>
      </c>
    </row>
    <row r="63" spans="1:13" x14ac:dyDescent="0.2">
      <c r="C63" s="180"/>
      <c r="D63" s="34">
        <v>3</v>
      </c>
      <c r="E63" s="39">
        <v>3</v>
      </c>
      <c r="F63" s="39">
        <v>3</v>
      </c>
      <c r="G63" s="39">
        <v>3</v>
      </c>
      <c r="H63" s="39">
        <v>4</v>
      </c>
      <c r="I63" s="39">
        <v>5</v>
      </c>
      <c r="J63" s="39">
        <v>6</v>
      </c>
      <c r="K63" s="39">
        <v>7</v>
      </c>
      <c r="L63" s="39">
        <v>8</v>
      </c>
      <c r="M63" s="39">
        <v>9</v>
      </c>
    </row>
    <row r="64" spans="1:13" x14ac:dyDescent="0.2">
      <c r="C64" s="180"/>
      <c r="D64" s="34">
        <v>4</v>
      </c>
      <c r="E64" s="39">
        <v>4</v>
      </c>
      <c r="F64" s="39">
        <v>4</v>
      </c>
      <c r="G64" s="39">
        <v>4</v>
      </c>
      <c r="H64" s="39">
        <v>4</v>
      </c>
      <c r="I64" s="39">
        <v>5</v>
      </c>
      <c r="J64" s="39">
        <v>6</v>
      </c>
      <c r="K64" s="39">
        <v>7</v>
      </c>
      <c r="L64" s="39">
        <v>8</v>
      </c>
      <c r="M64" s="39">
        <v>9</v>
      </c>
    </row>
    <row r="65" spans="2:14" x14ac:dyDescent="0.2">
      <c r="C65" s="180"/>
      <c r="D65" s="34">
        <v>5</v>
      </c>
      <c r="E65" s="39">
        <v>5</v>
      </c>
      <c r="F65" s="39">
        <v>5</v>
      </c>
      <c r="G65" s="39">
        <v>5</v>
      </c>
      <c r="H65" s="39">
        <v>5</v>
      </c>
      <c r="I65" s="39">
        <v>5</v>
      </c>
      <c r="J65" s="39">
        <v>6</v>
      </c>
      <c r="K65" s="39">
        <v>7</v>
      </c>
      <c r="L65" s="39">
        <v>8</v>
      </c>
      <c r="M65" s="39">
        <v>9</v>
      </c>
    </row>
    <row r="66" spans="2:14" x14ac:dyDescent="0.2">
      <c r="C66" s="180"/>
      <c r="D66" s="34">
        <v>6</v>
      </c>
      <c r="E66" s="39">
        <v>6</v>
      </c>
      <c r="F66" s="39">
        <v>6</v>
      </c>
      <c r="G66" s="39">
        <v>6</v>
      </c>
      <c r="H66" s="39">
        <v>6</v>
      </c>
      <c r="I66" s="39">
        <v>6</v>
      </c>
      <c r="J66" s="39">
        <v>6</v>
      </c>
      <c r="K66" s="39">
        <v>7</v>
      </c>
      <c r="L66" s="39">
        <v>8</v>
      </c>
      <c r="M66" s="39">
        <v>9</v>
      </c>
    </row>
    <row r="67" spans="2:14" x14ac:dyDescent="0.2">
      <c r="C67" s="180"/>
      <c r="D67" s="34">
        <v>7</v>
      </c>
      <c r="E67" s="39">
        <v>7</v>
      </c>
      <c r="F67" s="39">
        <v>7</v>
      </c>
      <c r="G67" s="39">
        <v>7</v>
      </c>
      <c r="H67" s="39">
        <v>7</v>
      </c>
      <c r="I67" s="39">
        <v>7</v>
      </c>
      <c r="J67" s="39">
        <v>7</v>
      </c>
      <c r="K67" s="39">
        <v>7</v>
      </c>
      <c r="L67" s="39">
        <v>8</v>
      </c>
      <c r="M67" s="39">
        <v>9</v>
      </c>
    </row>
    <row r="68" spans="2:14" x14ac:dyDescent="0.2">
      <c r="D68" s="34">
        <v>8</v>
      </c>
      <c r="E68" s="39">
        <v>8</v>
      </c>
      <c r="F68" s="39">
        <v>8</v>
      </c>
      <c r="G68" s="39">
        <v>8</v>
      </c>
      <c r="H68" s="39">
        <v>8</v>
      </c>
      <c r="I68" s="39">
        <v>8</v>
      </c>
      <c r="J68" s="39">
        <v>8</v>
      </c>
      <c r="K68" s="39">
        <v>8</v>
      </c>
      <c r="L68" s="39">
        <v>8</v>
      </c>
      <c r="M68" s="39">
        <v>9</v>
      </c>
    </row>
    <row r="69" spans="2:14" x14ac:dyDescent="0.2">
      <c r="D69" s="34">
        <v>9</v>
      </c>
      <c r="E69" s="39">
        <v>9</v>
      </c>
      <c r="F69" s="39">
        <v>9</v>
      </c>
      <c r="G69" s="39">
        <v>9</v>
      </c>
      <c r="H69" s="39">
        <v>9</v>
      </c>
      <c r="I69" s="39">
        <v>9</v>
      </c>
      <c r="J69" s="39">
        <v>9</v>
      </c>
      <c r="K69" s="39">
        <v>9</v>
      </c>
      <c r="L69" s="39">
        <v>9</v>
      </c>
      <c r="M69" s="39">
        <v>9</v>
      </c>
    </row>
    <row r="70" spans="2:14" x14ac:dyDescent="0.2">
      <c r="D70" s="4"/>
    </row>
    <row r="71" spans="2:14" x14ac:dyDescent="0.2">
      <c r="B71" s="26" t="s">
        <v>5</v>
      </c>
    </row>
    <row r="72" spans="2:14" ht="25.5" x14ac:dyDescent="0.2">
      <c r="B72" s="38" t="s">
        <v>46</v>
      </c>
      <c r="C72" s="38" t="s">
        <v>23</v>
      </c>
      <c r="D72" s="38" t="s">
        <v>3</v>
      </c>
    </row>
    <row r="73" spans="2:14" x14ac:dyDescent="0.2">
      <c r="B73" s="33" t="str">
        <f>D57</f>
        <v/>
      </c>
      <c r="C73" s="34" t="str">
        <f>F14</f>
        <v>Enter Duration</v>
      </c>
      <c r="D73" s="35" t="str">
        <f>IF(OR(ROSA!T22="",ROSA!W12="",ROSA!W12="Enter Duration"),"",IF(B73=0,0,IF(C73=0,0,INDEX($D$76:$N$86,MATCH(B73,$D$76:$N$76,),MATCH(C73,$D$76:$D$86,)))))</f>
        <v/>
      </c>
    </row>
    <row r="75" spans="2:14" ht="15.75" thickBot="1" x14ac:dyDescent="0.3">
      <c r="D75" s="40" t="s">
        <v>3</v>
      </c>
      <c r="F75" s="169" t="s">
        <v>36</v>
      </c>
      <c r="G75" s="169"/>
      <c r="H75" s="169"/>
      <c r="I75" s="169"/>
      <c r="J75" s="169"/>
      <c r="K75" s="169"/>
      <c r="L75" s="169"/>
      <c r="M75" s="169"/>
      <c r="N75" s="169"/>
    </row>
    <row r="76" spans="2:14" ht="13.5" customHeight="1" thickBot="1" x14ac:dyDescent="0.25">
      <c r="C76" s="181" t="s">
        <v>37</v>
      </c>
      <c r="D76" s="6"/>
      <c r="E76" s="41">
        <v>1</v>
      </c>
      <c r="F76" s="41">
        <v>2</v>
      </c>
      <c r="G76" s="41">
        <v>3</v>
      </c>
      <c r="H76" s="41">
        <v>4</v>
      </c>
      <c r="I76" s="41">
        <v>5</v>
      </c>
      <c r="J76" s="41">
        <v>6</v>
      </c>
      <c r="K76" s="41">
        <v>7</v>
      </c>
      <c r="L76" s="41">
        <v>8</v>
      </c>
      <c r="M76" s="41">
        <v>9</v>
      </c>
      <c r="N76" s="41">
        <v>10</v>
      </c>
    </row>
    <row r="77" spans="2:14" ht="13.5" thickBot="1" x14ac:dyDescent="0.25">
      <c r="C77" s="181"/>
      <c r="D77" s="42">
        <v>1</v>
      </c>
      <c r="E77" s="43">
        <v>1</v>
      </c>
      <c r="F77" s="43">
        <v>2</v>
      </c>
      <c r="G77" s="43">
        <v>3</v>
      </c>
      <c r="H77" s="43">
        <v>4</v>
      </c>
      <c r="I77" s="43">
        <v>5</v>
      </c>
      <c r="J77" s="7">
        <v>6</v>
      </c>
      <c r="K77" s="7">
        <v>7</v>
      </c>
      <c r="L77" s="7">
        <v>8</v>
      </c>
      <c r="M77" s="7">
        <v>9</v>
      </c>
      <c r="N77" s="7">
        <v>10</v>
      </c>
    </row>
    <row r="78" spans="2:14" ht="13.5" thickBot="1" x14ac:dyDescent="0.25">
      <c r="C78" s="181"/>
      <c r="D78" s="42">
        <v>2</v>
      </c>
      <c r="E78" s="43">
        <v>2</v>
      </c>
      <c r="F78" s="43">
        <v>2</v>
      </c>
      <c r="G78" s="43">
        <v>3</v>
      </c>
      <c r="H78" s="43">
        <v>4</v>
      </c>
      <c r="I78" s="43">
        <v>5</v>
      </c>
      <c r="J78" s="7">
        <v>6</v>
      </c>
      <c r="K78" s="7">
        <v>7</v>
      </c>
      <c r="L78" s="7">
        <v>8</v>
      </c>
      <c r="M78" s="7">
        <v>9</v>
      </c>
      <c r="N78" s="7">
        <v>10</v>
      </c>
    </row>
    <row r="79" spans="2:14" ht="13.5" thickBot="1" x14ac:dyDescent="0.25">
      <c r="C79" s="181"/>
      <c r="D79" s="42">
        <v>3</v>
      </c>
      <c r="E79" s="43">
        <v>3</v>
      </c>
      <c r="F79" s="43">
        <v>3</v>
      </c>
      <c r="G79" s="43">
        <v>3</v>
      </c>
      <c r="H79" s="43">
        <v>4</v>
      </c>
      <c r="I79" s="43">
        <v>5</v>
      </c>
      <c r="J79" s="7">
        <v>6</v>
      </c>
      <c r="K79" s="7">
        <v>7</v>
      </c>
      <c r="L79" s="7">
        <v>8</v>
      </c>
      <c r="M79" s="7">
        <v>9</v>
      </c>
      <c r="N79" s="7">
        <v>10</v>
      </c>
    </row>
    <row r="80" spans="2:14" ht="13.5" thickBot="1" x14ac:dyDescent="0.25">
      <c r="C80" s="181"/>
      <c r="D80" s="42">
        <v>4</v>
      </c>
      <c r="E80" s="43">
        <v>4</v>
      </c>
      <c r="F80" s="43">
        <v>4</v>
      </c>
      <c r="G80" s="43">
        <v>4</v>
      </c>
      <c r="H80" s="43">
        <v>4</v>
      </c>
      <c r="I80" s="43">
        <v>5</v>
      </c>
      <c r="J80" s="7">
        <v>6</v>
      </c>
      <c r="K80" s="7">
        <v>7</v>
      </c>
      <c r="L80" s="7">
        <v>8</v>
      </c>
      <c r="M80" s="7">
        <v>9</v>
      </c>
      <c r="N80" s="7">
        <v>10</v>
      </c>
    </row>
    <row r="81" spans="2:14" ht="13.5" thickBot="1" x14ac:dyDescent="0.25">
      <c r="C81" s="181"/>
      <c r="D81" s="42">
        <v>5</v>
      </c>
      <c r="E81" s="43">
        <v>5</v>
      </c>
      <c r="F81" s="43">
        <v>5</v>
      </c>
      <c r="G81" s="43">
        <v>5</v>
      </c>
      <c r="H81" s="43">
        <v>5</v>
      </c>
      <c r="I81" s="43">
        <v>5</v>
      </c>
      <c r="J81" s="7">
        <v>6</v>
      </c>
      <c r="K81" s="7">
        <v>7</v>
      </c>
      <c r="L81" s="7">
        <v>8</v>
      </c>
      <c r="M81" s="7">
        <v>9</v>
      </c>
      <c r="N81" s="7">
        <v>10</v>
      </c>
    </row>
    <row r="82" spans="2:14" ht="13.5" thickBot="1" x14ac:dyDescent="0.25">
      <c r="C82" s="181"/>
      <c r="D82" s="42">
        <v>6</v>
      </c>
      <c r="E82" s="7">
        <v>6</v>
      </c>
      <c r="F82" s="7">
        <v>6</v>
      </c>
      <c r="G82" s="7">
        <v>6</v>
      </c>
      <c r="H82" s="7">
        <v>6</v>
      </c>
      <c r="I82" s="7">
        <v>6</v>
      </c>
      <c r="J82" s="7">
        <v>6</v>
      </c>
      <c r="K82" s="7">
        <v>7</v>
      </c>
      <c r="L82" s="7">
        <v>8</v>
      </c>
      <c r="M82" s="7">
        <v>9</v>
      </c>
      <c r="N82" s="7">
        <v>10</v>
      </c>
    </row>
    <row r="83" spans="2:14" ht="13.5" thickBot="1" x14ac:dyDescent="0.25">
      <c r="C83" s="181"/>
      <c r="D83" s="42">
        <v>7</v>
      </c>
      <c r="E83" s="7">
        <v>7</v>
      </c>
      <c r="F83" s="7">
        <v>7</v>
      </c>
      <c r="G83" s="7">
        <v>7</v>
      </c>
      <c r="H83" s="7">
        <v>7</v>
      </c>
      <c r="I83" s="7">
        <v>7</v>
      </c>
      <c r="J83" s="7">
        <v>7</v>
      </c>
      <c r="K83" s="7">
        <v>7</v>
      </c>
      <c r="L83" s="7">
        <v>8</v>
      </c>
      <c r="M83" s="7">
        <v>9</v>
      </c>
      <c r="N83" s="7">
        <v>10</v>
      </c>
    </row>
    <row r="84" spans="2:14" ht="13.5" thickBot="1" x14ac:dyDescent="0.25">
      <c r="C84" s="181"/>
      <c r="D84" s="42">
        <v>8</v>
      </c>
      <c r="E84" s="7">
        <v>8</v>
      </c>
      <c r="F84" s="7">
        <v>8</v>
      </c>
      <c r="G84" s="7">
        <v>8</v>
      </c>
      <c r="H84" s="7">
        <v>8</v>
      </c>
      <c r="I84" s="7">
        <v>8</v>
      </c>
      <c r="J84" s="7">
        <v>8</v>
      </c>
      <c r="K84" s="7">
        <v>8</v>
      </c>
      <c r="L84" s="7">
        <v>8</v>
      </c>
      <c r="M84" s="7">
        <v>9</v>
      </c>
      <c r="N84" s="7">
        <v>10</v>
      </c>
    </row>
    <row r="85" spans="2:14" ht="13.5" thickBot="1" x14ac:dyDescent="0.25">
      <c r="C85" s="181"/>
      <c r="D85" s="42">
        <v>9</v>
      </c>
      <c r="E85" s="7">
        <v>9</v>
      </c>
      <c r="F85" s="7">
        <v>9</v>
      </c>
      <c r="G85" s="7">
        <v>9</v>
      </c>
      <c r="H85" s="7">
        <v>9</v>
      </c>
      <c r="I85" s="7">
        <v>9</v>
      </c>
      <c r="J85" s="7">
        <v>9</v>
      </c>
      <c r="K85" s="7">
        <v>9</v>
      </c>
      <c r="L85" s="7">
        <v>9</v>
      </c>
      <c r="M85" s="7">
        <v>9</v>
      </c>
      <c r="N85" s="7">
        <v>10</v>
      </c>
    </row>
    <row r="86" spans="2:14" ht="13.5" thickBot="1" x14ac:dyDescent="0.25">
      <c r="C86" s="181"/>
      <c r="D86" s="42">
        <v>10</v>
      </c>
      <c r="E86" s="7">
        <v>10</v>
      </c>
      <c r="F86" s="7">
        <v>10</v>
      </c>
      <c r="G86" s="7">
        <v>10</v>
      </c>
      <c r="H86" s="7">
        <v>10</v>
      </c>
      <c r="I86" s="7">
        <v>10</v>
      </c>
      <c r="J86" s="7">
        <v>10</v>
      </c>
      <c r="K86" s="7">
        <v>10</v>
      </c>
      <c r="L86" s="7">
        <v>10</v>
      </c>
      <c r="M86" s="7">
        <v>10</v>
      </c>
      <c r="N86" s="7">
        <v>10</v>
      </c>
    </row>
    <row r="91" spans="2:14" ht="13.5" thickBot="1" x14ac:dyDescent="0.25"/>
    <row r="92" spans="2:14" x14ac:dyDescent="0.2">
      <c r="B92" s="177" t="s">
        <v>5</v>
      </c>
      <c r="C92" s="171" t="s">
        <v>47</v>
      </c>
      <c r="D92" s="172"/>
      <c r="E92" s="172"/>
      <c r="F92" s="172"/>
      <c r="G92" s="173"/>
    </row>
    <row r="93" spans="2:14" x14ac:dyDescent="0.2">
      <c r="B93" s="178"/>
      <c r="C93" s="174"/>
      <c r="D93" s="175"/>
      <c r="E93" s="175"/>
      <c r="F93" s="175"/>
      <c r="G93" s="176"/>
    </row>
    <row r="94" spans="2:14" x14ac:dyDescent="0.2">
      <c r="B94" s="178"/>
      <c r="C94" s="182" t="s">
        <v>48</v>
      </c>
      <c r="D94" s="183"/>
      <c r="E94" s="183"/>
      <c r="F94" s="183"/>
      <c r="G94" s="184"/>
    </row>
    <row r="95" spans="2:14" ht="13.5" thickBot="1" x14ac:dyDescent="0.25">
      <c r="B95" s="179"/>
      <c r="C95" s="185"/>
      <c r="D95" s="186"/>
      <c r="E95" s="186"/>
      <c r="F95" s="186"/>
      <c r="G95" s="187"/>
    </row>
  </sheetData>
  <sheetProtection password="CA49" sheet="1" objects="1" scenarios="1" selectLockedCells="1" selectUnlockedCells="1"/>
  <mergeCells count="14">
    <mergeCell ref="F44:K44"/>
    <mergeCell ref="C92:G93"/>
    <mergeCell ref="B92:B95"/>
    <mergeCell ref="C45:C52"/>
    <mergeCell ref="F59:K59"/>
    <mergeCell ref="C60:C67"/>
    <mergeCell ref="C76:C86"/>
    <mergeCell ref="F75:N75"/>
    <mergeCell ref="C94:G95"/>
    <mergeCell ref="H13:M14"/>
    <mergeCell ref="F16:K16"/>
    <mergeCell ref="C17:C24"/>
    <mergeCell ref="F30:K30"/>
    <mergeCell ref="C31:C38"/>
  </mergeCells>
  <pageMargins left="1" right="0.25" top="0.75" bottom="0.75" header="0.3" footer="0.3"/>
  <pageSetup scale="47" orientation="portrait" r:id="rId1"/>
  <headerFooter alignWithMargins="0">
    <oddHeader>&amp;CROSA Reference Sheet</oddHeader>
    <oddFooter>&amp;LQuestion? The Ergonomics Center of North Carolina
3701 Neil Street, Raleigh, NC 27607 1-800-ON-4-ERGO
www.TheErgonomicsCenter.com&amp;R07/2015 The Ergonomics Center of North Carolina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8"/>
  <sheetViews>
    <sheetView zoomScaleNormal="100" workbookViewId="0">
      <selection sqref="A1:F2"/>
    </sheetView>
  </sheetViews>
  <sheetFormatPr defaultRowHeight="12.75" x14ac:dyDescent="0.2"/>
  <cols>
    <col min="3" max="13" width="8.7109375" customWidth="1"/>
  </cols>
  <sheetData>
    <row r="1" spans="1:13" ht="24" customHeight="1" x14ac:dyDescent="0.2">
      <c r="A1" s="197" t="s">
        <v>54</v>
      </c>
      <c r="B1" s="197"/>
      <c r="C1" s="197"/>
      <c r="D1" s="197"/>
      <c r="E1" s="197"/>
      <c r="F1" s="198"/>
      <c r="G1" s="191" t="s">
        <v>53</v>
      </c>
      <c r="H1" s="192"/>
      <c r="I1" s="192"/>
      <c r="J1" s="192"/>
      <c r="K1" s="192"/>
      <c r="L1" s="192"/>
      <c r="M1" s="193"/>
    </row>
    <row r="2" spans="1:13" ht="41.25" customHeight="1" x14ac:dyDescent="0.2">
      <c r="A2" s="197"/>
      <c r="B2" s="197"/>
      <c r="C2" s="197"/>
      <c r="D2" s="197"/>
      <c r="E2" s="197"/>
      <c r="F2" s="198"/>
      <c r="G2" s="194"/>
      <c r="H2" s="195"/>
      <c r="I2" s="195"/>
      <c r="J2" s="195"/>
      <c r="K2" s="195"/>
      <c r="L2" s="195"/>
      <c r="M2" s="196"/>
    </row>
    <row r="4" spans="1:13" ht="15" x14ac:dyDescent="0.25">
      <c r="A4" s="188" t="s">
        <v>55</v>
      </c>
      <c r="B4" s="188"/>
      <c r="C4" s="188"/>
      <c r="D4" s="188"/>
      <c r="E4" s="169" t="s">
        <v>51</v>
      </c>
      <c r="F4" s="166"/>
      <c r="G4" s="166"/>
      <c r="H4" s="166"/>
      <c r="I4" s="166"/>
      <c r="J4" s="166"/>
    </row>
    <row r="5" spans="1:13" x14ac:dyDescent="0.2">
      <c r="B5" s="167" t="s">
        <v>52</v>
      </c>
      <c r="C5" s="1"/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3" x14ac:dyDescent="0.2">
      <c r="B6" s="168"/>
      <c r="C6" s="10">
        <v>2</v>
      </c>
      <c r="D6" s="2">
        <v>2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</row>
    <row r="7" spans="1:13" x14ac:dyDescent="0.2">
      <c r="B7" s="168"/>
      <c r="C7" s="10">
        <v>3</v>
      </c>
      <c r="D7" s="2">
        <v>2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</row>
    <row r="8" spans="1:13" x14ac:dyDescent="0.2">
      <c r="B8" s="168"/>
      <c r="C8" s="10">
        <v>4</v>
      </c>
      <c r="D8" s="2">
        <v>3</v>
      </c>
      <c r="E8" s="2">
        <v>3</v>
      </c>
      <c r="F8" s="2">
        <v>3</v>
      </c>
      <c r="G8" s="2">
        <v>4</v>
      </c>
      <c r="H8" s="2">
        <v>5</v>
      </c>
      <c r="I8" s="2">
        <v>6</v>
      </c>
      <c r="J8" s="2">
        <v>7</v>
      </c>
      <c r="K8" s="2">
        <v>8</v>
      </c>
    </row>
    <row r="9" spans="1:13" x14ac:dyDescent="0.2">
      <c r="B9" s="168"/>
      <c r="C9" s="10">
        <v>5</v>
      </c>
      <c r="D9" s="2">
        <v>4</v>
      </c>
      <c r="E9" s="2">
        <v>4</v>
      </c>
      <c r="F9" s="2">
        <v>4</v>
      </c>
      <c r="G9" s="2">
        <v>4</v>
      </c>
      <c r="H9" s="2">
        <v>5</v>
      </c>
      <c r="I9" s="2">
        <v>6</v>
      </c>
      <c r="J9" s="2">
        <v>7</v>
      </c>
      <c r="K9" s="2">
        <v>8</v>
      </c>
    </row>
    <row r="10" spans="1:13" x14ac:dyDescent="0.2">
      <c r="B10" s="168"/>
      <c r="C10" s="10">
        <v>6</v>
      </c>
      <c r="D10" s="2">
        <v>5</v>
      </c>
      <c r="E10" s="2">
        <v>5</v>
      </c>
      <c r="F10" s="2">
        <v>5</v>
      </c>
      <c r="G10" s="2">
        <v>5</v>
      </c>
      <c r="H10" s="2">
        <v>6</v>
      </c>
      <c r="I10" s="2">
        <v>7</v>
      </c>
      <c r="J10" s="2">
        <v>8</v>
      </c>
      <c r="K10" s="2">
        <v>9</v>
      </c>
    </row>
    <row r="11" spans="1:13" x14ac:dyDescent="0.2">
      <c r="B11" s="168"/>
      <c r="C11" s="10">
        <v>7</v>
      </c>
      <c r="D11" s="2">
        <v>6</v>
      </c>
      <c r="E11" s="2">
        <v>6</v>
      </c>
      <c r="F11" s="2">
        <v>6</v>
      </c>
      <c r="G11" s="2">
        <v>7</v>
      </c>
      <c r="H11" s="2">
        <v>7</v>
      </c>
      <c r="I11" s="2">
        <v>8</v>
      </c>
      <c r="J11" s="2">
        <v>8</v>
      </c>
      <c r="K11" s="2">
        <v>9</v>
      </c>
    </row>
    <row r="12" spans="1:13" x14ac:dyDescent="0.2">
      <c r="B12" s="168"/>
      <c r="C12" s="10">
        <v>8</v>
      </c>
      <c r="D12" s="2">
        <v>7</v>
      </c>
      <c r="E12" s="2">
        <v>7</v>
      </c>
      <c r="F12" s="2">
        <v>7</v>
      </c>
      <c r="G12" s="2">
        <v>8</v>
      </c>
      <c r="H12" s="2">
        <v>8</v>
      </c>
      <c r="I12" s="2">
        <v>9</v>
      </c>
      <c r="J12" s="2">
        <v>9</v>
      </c>
      <c r="K12" s="2">
        <v>9</v>
      </c>
    </row>
    <row r="13" spans="1:13" ht="6.75" customHeight="1" x14ac:dyDescent="0.2">
      <c r="B13" s="8"/>
      <c r="C13" s="4"/>
      <c r="D13" s="3"/>
      <c r="E13" s="3"/>
      <c r="F13" s="3"/>
      <c r="G13" s="3"/>
      <c r="H13" s="3"/>
      <c r="I13" s="3"/>
      <c r="J13" s="3"/>
      <c r="K13" s="3"/>
    </row>
    <row r="14" spans="1:13" x14ac:dyDescent="0.2">
      <c r="A14" s="5"/>
      <c r="B14" s="4"/>
      <c r="C14" s="5"/>
    </row>
    <row r="15" spans="1:13" ht="15" x14ac:dyDescent="0.25">
      <c r="A15" s="188" t="s">
        <v>56</v>
      </c>
      <c r="B15" s="188"/>
      <c r="C15" s="188"/>
      <c r="D15" s="188"/>
      <c r="E15" s="169" t="s">
        <v>32</v>
      </c>
      <c r="F15" s="166"/>
      <c r="G15" s="166"/>
      <c r="H15" s="166"/>
      <c r="I15" s="166"/>
      <c r="J15" s="166"/>
    </row>
    <row r="16" spans="1:13" x14ac:dyDescent="0.2">
      <c r="B16" s="170" t="s">
        <v>33</v>
      </c>
      <c r="C16" s="1"/>
      <c r="D16" s="9">
        <v>0</v>
      </c>
      <c r="E16" s="9">
        <v>1</v>
      </c>
      <c r="F16" s="9">
        <v>2</v>
      </c>
      <c r="G16" s="9">
        <v>3</v>
      </c>
      <c r="H16" s="9">
        <v>4</v>
      </c>
      <c r="I16" s="9">
        <v>5</v>
      </c>
      <c r="J16" s="9">
        <v>6</v>
      </c>
      <c r="K16" s="9">
        <v>7</v>
      </c>
    </row>
    <row r="17" spans="1:11" x14ac:dyDescent="0.2">
      <c r="B17" s="168"/>
      <c r="C17" s="10">
        <v>0</v>
      </c>
      <c r="D17" s="2">
        <v>1</v>
      </c>
      <c r="E17" s="2">
        <v>1</v>
      </c>
      <c r="F17" s="2">
        <v>1</v>
      </c>
      <c r="G17" s="2">
        <v>2</v>
      </c>
      <c r="H17" s="2">
        <v>3</v>
      </c>
      <c r="I17" s="2">
        <v>4</v>
      </c>
      <c r="J17" s="2">
        <v>5</v>
      </c>
      <c r="K17" s="2">
        <v>6</v>
      </c>
    </row>
    <row r="18" spans="1:11" x14ac:dyDescent="0.2">
      <c r="B18" s="168"/>
      <c r="C18" s="10">
        <v>1</v>
      </c>
      <c r="D18" s="2">
        <v>1</v>
      </c>
      <c r="E18" s="2">
        <v>1</v>
      </c>
      <c r="F18" s="2">
        <v>2</v>
      </c>
      <c r="G18" s="2">
        <v>2</v>
      </c>
      <c r="H18" s="2">
        <v>3</v>
      </c>
      <c r="I18" s="2">
        <v>4</v>
      </c>
      <c r="J18" s="2">
        <v>5</v>
      </c>
      <c r="K18" s="2">
        <v>6</v>
      </c>
    </row>
    <row r="19" spans="1:11" x14ac:dyDescent="0.2">
      <c r="B19" s="168"/>
      <c r="C19" s="10">
        <v>2</v>
      </c>
      <c r="D19" s="2">
        <v>1</v>
      </c>
      <c r="E19" s="2">
        <v>2</v>
      </c>
      <c r="F19" s="2">
        <v>2</v>
      </c>
      <c r="G19" s="2">
        <v>3</v>
      </c>
      <c r="H19" s="2">
        <v>3</v>
      </c>
      <c r="I19" s="2">
        <v>4</v>
      </c>
      <c r="J19" s="2">
        <v>6</v>
      </c>
      <c r="K19" s="2">
        <v>7</v>
      </c>
    </row>
    <row r="20" spans="1:11" x14ac:dyDescent="0.2">
      <c r="B20" s="168"/>
      <c r="C20" s="10">
        <v>3</v>
      </c>
      <c r="D20" s="2">
        <v>2</v>
      </c>
      <c r="E20" s="2">
        <v>2</v>
      </c>
      <c r="F20" s="2">
        <v>3</v>
      </c>
      <c r="G20" s="2">
        <v>3</v>
      </c>
      <c r="H20" s="2">
        <v>4</v>
      </c>
      <c r="I20" s="2">
        <v>5</v>
      </c>
      <c r="J20" s="2">
        <v>6</v>
      </c>
      <c r="K20" s="2">
        <v>8</v>
      </c>
    </row>
    <row r="21" spans="1:11" x14ac:dyDescent="0.2">
      <c r="B21" s="168"/>
      <c r="C21" s="10">
        <v>4</v>
      </c>
      <c r="D21" s="2">
        <v>3</v>
      </c>
      <c r="E21" s="2">
        <v>3</v>
      </c>
      <c r="F21" s="2">
        <v>4</v>
      </c>
      <c r="G21" s="2">
        <v>4</v>
      </c>
      <c r="H21" s="2">
        <v>5</v>
      </c>
      <c r="I21" s="2">
        <v>6</v>
      </c>
      <c r="J21" s="2">
        <v>7</v>
      </c>
      <c r="K21" s="2">
        <v>8</v>
      </c>
    </row>
    <row r="22" spans="1:11" x14ac:dyDescent="0.2">
      <c r="B22" s="168"/>
      <c r="C22" s="10">
        <v>5</v>
      </c>
      <c r="D22" s="2">
        <v>4</v>
      </c>
      <c r="E22" s="2">
        <v>4</v>
      </c>
      <c r="F22" s="2">
        <v>5</v>
      </c>
      <c r="G22" s="2">
        <v>5</v>
      </c>
      <c r="H22" s="2">
        <v>6</v>
      </c>
      <c r="I22" s="2">
        <v>7</v>
      </c>
      <c r="J22" s="2">
        <v>8</v>
      </c>
      <c r="K22" s="2">
        <v>9</v>
      </c>
    </row>
    <row r="23" spans="1:11" x14ac:dyDescent="0.2">
      <c r="B23" s="168"/>
      <c r="C23" s="10">
        <v>6</v>
      </c>
      <c r="D23" s="2">
        <v>5</v>
      </c>
      <c r="E23" s="2">
        <v>5</v>
      </c>
      <c r="F23" s="2">
        <v>6</v>
      </c>
      <c r="G23" s="2">
        <v>7</v>
      </c>
      <c r="H23" s="2">
        <v>8</v>
      </c>
      <c r="I23" s="2">
        <v>8</v>
      </c>
      <c r="J23" s="2">
        <v>9</v>
      </c>
      <c r="K23" s="2">
        <v>9</v>
      </c>
    </row>
    <row r="24" spans="1:11" ht="8.25" customHeight="1" x14ac:dyDescent="0.2">
      <c r="B24" s="8"/>
      <c r="C24" s="4"/>
    </row>
    <row r="25" spans="1:11" x14ac:dyDescent="0.2">
      <c r="A25" s="5"/>
      <c r="B25" s="4"/>
      <c r="C25" s="5"/>
    </row>
    <row r="26" spans="1:11" ht="15" x14ac:dyDescent="0.25">
      <c r="A26" s="188" t="s">
        <v>57</v>
      </c>
      <c r="B26" s="188"/>
      <c r="C26" s="188"/>
      <c r="D26" s="188"/>
      <c r="E26" s="169" t="s">
        <v>31</v>
      </c>
      <c r="F26" s="166"/>
      <c r="G26" s="166"/>
      <c r="H26" s="166"/>
      <c r="I26" s="166"/>
      <c r="J26" s="166"/>
    </row>
    <row r="27" spans="1:11" x14ac:dyDescent="0.2">
      <c r="B27" s="170" t="s">
        <v>30</v>
      </c>
      <c r="C27" s="1"/>
      <c r="D27" s="9">
        <v>0</v>
      </c>
      <c r="E27" s="9">
        <v>1</v>
      </c>
      <c r="F27" s="9">
        <v>2</v>
      </c>
      <c r="G27" s="9">
        <v>3</v>
      </c>
      <c r="H27" s="9">
        <v>4</v>
      </c>
      <c r="I27" s="9">
        <v>5</v>
      </c>
      <c r="J27" s="9">
        <v>6</v>
      </c>
      <c r="K27" s="9">
        <v>7</v>
      </c>
    </row>
    <row r="28" spans="1:11" x14ac:dyDescent="0.2">
      <c r="B28" s="168"/>
      <c r="C28" s="10">
        <v>0</v>
      </c>
      <c r="D28" s="2">
        <v>1</v>
      </c>
      <c r="E28" s="2">
        <v>1</v>
      </c>
      <c r="F28" s="2">
        <v>1</v>
      </c>
      <c r="G28" s="2">
        <v>2</v>
      </c>
      <c r="H28" s="2">
        <v>3</v>
      </c>
      <c r="I28" s="2">
        <v>4</v>
      </c>
      <c r="J28" s="2">
        <v>5</v>
      </c>
      <c r="K28" s="2">
        <v>6</v>
      </c>
    </row>
    <row r="29" spans="1:11" x14ac:dyDescent="0.2">
      <c r="B29" s="168"/>
      <c r="C29" s="10">
        <v>1</v>
      </c>
      <c r="D29" s="2">
        <v>1</v>
      </c>
      <c r="E29" s="2">
        <v>1</v>
      </c>
      <c r="F29" s="2">
        <v>2</v>
      </c>
      <c r="G29" s="2">
        <v>3</v>
      </c>
      <c r="H29" s="2">
        <v>4</v>
      </c>
      <c r="I29" s="2">
        <v>5</v>
      </c>
      <c r="J29" s="2">
        <v>6</v>
      </c>
      <c r="K29" s="2">
        <v>7</v>
      </c>
    </row>
    <row r="30" spans="1:11" x14ac:dyDescent="0.2">
      <c r="B30" s="168"/>
      <c r="C30" s="10">
        <v>2</v>
      </c>
      <c r="D30" s="2">
        <v>1</v>
      </c>
      <c r="E30" s="2">
        <v>2</v>
      </c>
      <c r="F30" s="2">
        <v>2</v>
      </c>
      <c r="G30" s="2">
        <v>3</v>
      </c>
      <c r="H30" s="2">
        <v>4</v>
      </c>
      <c r="I30" s="2">
        <v>5</v>
      </c>
      <c r="J30" s="2">
        <v>6</v>
      </c>
      <c r="K30" s="2">
        <v>7</v>
      </c>
    </row>
    <row r="31" spans="1:11" x14ac:dyDescent="0.2">
      <c r="B31" s="168"/>
      <c r="C31" s="10">
        <v>3</v>
      </c>
      <c r="D31" s="2">
        <v>2</v>
      </c>
      <c r="E31" s="2">
        <v>3</v>
      </c>
      <c r="F31" s="2">
        <v>3</v>
      </c>
      <c r="G31" s="2">
        <v>3</v>
      </c>
      <c r="H31" s="2">
        <v>5</v>
      </c>
      <c r="I31" s="2">
        <v>6</v>
      </c>
      <c r="J31" s="2">
        <v>7</v>
      </c>
      <c r="K31" s="2">
        <v>8</v>
      </c>
    </row>
    <row r="32" spans="1:11" x14ac:dyDescent="0.2">
      <c r="B32" s="168"/>
      <c r="C32" s="10">
        <v>4</v>
      </c>
      <c r="D32" s="2">
        <v>3</v>
      </c>
      <c r="E32" s="2">
        <v>4</v>
      </c>
      <c r="F32" s="2">
        <v>4</v>
      </c>
      <c r="G32" s="2">
        <v>5</v>
      </c>
      <c r="H32" s="2">
        <v>5</v>
      </c>
      <c r="I32" s="2">
        <v>6</v>
      </c>
      <c r="J32" s="2">
        <v>7</v>
      </c>
      <c r="K32" s="2">
        <v>8</v>
      </c>
    </row>
    <row r="33" spans="1:12" x14ac:dyDescent="0.2">
      <c r="B33" s="168"/>
      <c r="C33" s="10">
        <v>5</v>
      </c>
      <c r="D33" s="2">
        <v>4</v>
      </c>
      <c r="E33" s="2">
        <v>5</v>
      </c>
      <c r="F33" s="2">
        <v>5</v>
      </c>
      <c r="G33" s="2">
        <v>6</v>
      </c>
      <c r="H33" s="2">
        <v>6</v>
      </c>
      <c r="I33" s="2">
        <v>7</v>
      </c>
      <c r="J33" s="2">
        <v>8</v>
      </c>
      <c r="K33" s="2">
        <v>9</v>
      </c>
    </row>
    <row r="34" spans="1:12" x14ac:dyDescent="0.2">
      <c r="B34" s="168"/>
      <c r="C34" s="10">
        <v>6</v>
      </c>
      <c r="D34" s="2">
        <v>5</v>
      </c>
      <c r="E34" s="2">
        <v>6</v>
      </c>
      <c r="F34" s="2">
        <v>6</v>
      </c>
      <c r="G34" s="2">
        <v>7</v>
      </c>
      <c r="H34" s="2">
        <v>7</v>
      </c>
      <c r="I34" s="2">
        <v>8</v>
      </c>
      <c r="J34" s="2">
        <v>8</v>
      </c>
      <c r="K34" s="2">
        <v>9</v>
      </c>
    </row>
    <row r="35" spans="1:12" x14ac:dyDescent="0.2">
      <c r="C35" s="10">
        <v>7</v>
      </c>
      <c r="D35" s="2">
        <v>6</v>
      </c>
      <c r="E35" s="2">
        <v>7</v>
      </c>
      <c r="F35" s="2">
        <v>7</v>
      </c>
      <c r="G35" s="2">
        <v>8</v>
      </c>
      <c r="H35" s="2">
        <v>8</v>
      </c>
      <c r="I35" s="2">
        <v>9</v>
      </c>
      <c r="J35" s="2">
        <v>9</v>
      </c>
      <c r="K35" s="2">
        <v>9</v>
      </c>
    </row>
    <row r="36" spans="1:12" ht="7.5" customHeight="1" x14ac:dyDescent="0.2">
      <c r="C36" s="4"/>
    </row>
    <row r="38" spans="1:12" ht="15" x14ac:dyDescent="0.25">
      <c r="A38" s="188" t="s">
        <v>58</v>
      </c>
      <c r="B38" s="188"/>
      <c r="C38" s="188"/>
      <c r="D38" s="188"/>
      <c r="E38" s="169" t="s">
        <v>35</v>
      </c>
      <c r="F38" s="166"/>
      <c r="G38" s="166"/>
      <c r="H38" s="166"/>
      <c r="I38" s="166"/>
      <c r="J38" s="166"/>
    </row>
    <row r="39" spans="1:12" x14ac:dyDescent="0.2">
      <c r="B39" s="13"/>
      <c r="C39" s="1"/>
      <c r="D39" s="9">
        <v>1</v>
      </c>
      <c r="E39" s="9">
        <v>2</v>
      </c>
      <c r="F39" s="9">
        <v>3</v>
      </c>
      <c r="G39" s="9">
        <v>4</v>
      </c>
      <c r="H39" s="9">
        <v>5</v>
      </c>
      <c r="I39" s="9">
        <v>6</v>
      </c>
      <c r="J39" s="9">
        <v>7</v>
      </c>
      <c r="K39" s="9">
        <v>8</v>
      </c>
      <c r="L39" s="9">
        <v>9</v>
      </c>
    </row>
    <row r="40" spans="1:12" x14ac:dyDescent="0.2">
      <c r="B40" s="189" t="s">
        <v>34</v>
      </c>
      <c r="C40" s="10">
        <v>1</v>
      </c>
      <c r="D40" s="2">
        <v>1</v>
      </c>
      <c r="E40" s="2">
        <v>2</v>
      </c>
      <c r="F40" s="2">
        <v>3</v>
      </c>
      <c r="G40" s="2">
        <v>4</v>
      </c>
      <c r="H40" s="2">
        <v>5</v>
      </c>
      <c r="I40" s="2">
        <v>6</v>
      </c>
      <c r="J40" s="2">
        <v>7</v>
      </c>
      <c r="K40" s="2">
        <v>8</v>
      </c>
      <c r="L40" s="2">
        <v>9</v>
      </c>
    </row>
    <row r="41" spans="1:12" x14ac:dyDescent="0.2">
      <c r="B41" s="190"/>
      <c r="C41" s="10">
        <v>2</v>
      </c>
      <c r="D41" s="2">
        <v>2</v>
      </c>
      <c r="E41" s="2">
        <v>2</v>
      </c>
      <c r="F41" s="2">
        <v>3</v>
      </c>
      <c r="G41" s="2">
        <v>4</v>
      </c>
      <c r="H41" s="2">
        <v>5</v>
      </c>
      <c r="I41" s="2">
        <v>6</v>
      </c>
      <c r="J41" s="2">
        <v>7</v>
      </c>
      <c r="K41" s="2">
        <v>8</v>
      </c>
      <c r="L41" s="2">
        <v>9</v>
      </c>
    </row>
    <row r="42" spans="1:12" x14ac:dyDescent="0.2">
      <c r="B42" s="190"/>
      <c r="C42" s="10">
        <v>3</v>
      </c>
      <c r="D42" s="2">
        <v>3</v>
      </c>
      <c r="E42" s="2">
        <v>3</v>
      </c>
      <c r="F42" s="2">
        <v>3</v>
      </c>
      <c r="G42" s="2">
        <v>4</v>
      </c>
      <c r="H42" s="2">
        <v>5</v>
      </c>
      <c r="I42" s="2">
        <v>6</v>
      </c>
      <c r="J42" s="2">
        <v>7</v>
      </c>
      <c r="K42" s="2">
        <v>8</v>
      </c>
      <c r="L42" s="2">
        <v>9</v>
      </c>
    </row>
    <row r="43" spans="1:12" x14ac:dyDescent="0.2">
      <c r="B43" s="190"/>
      <c r="C43" s="10">
        <v>4</v>
      </c>
      <c r="D43" s="2">
        <v>4</v>
      </c>
      <c r="E43" s="2">
        <v>4</v>
      </c>
      <c r="F43" s="2">
        <v>4</v>
      </c>
      <c r="G43" s="2">
        <v>4</v>
      </c>
      <c r="H43" s="2">
        <v>5</v>
      </c>
      <c r="I43" s="2">
        <v>6</v>
      </c>
      <c r="J43" s="2">
        <v>7</v>
      </c>
      <c r="K43" s="2">
        <v>8</v>
      </c>
      <c r="L43" s="2">
        <v>9</v>
      </c>
    </row>
    <row r="44" spans="1:12" x14ac:dyDescent="0.2">
      <c r="B44" s="190"/>
      <c r="C44" s="10">
        <v>5</v>
      </c>
      <c r="D44" s="2">
        <v>5</v>
      </c>
      <c r="E44" s="2">
        <v>5</v>
      </c>
      <c r="F44" s="2">
        <v>5</v>
      </c>
      <c r="G44" s="2">
        <v>5</v>
      </c>
      <c r="H44" s="2">
        <v>5</v>
      </c>
      <c r="I44" s="2">
        <v>6</v>
      </c>
      <c r="J44" s="2">
        <v>7</v>
      </c>
      <c r="K44" s="2">
        <v>8</v>
      </c>
      <c r="L44" s="2">
        <v>9</v>
      </c>
    </row>
    <row r="45" spans="1:12" x14ac:dyDescent="0.2">
      <c r="B45" s="190"/>
      <c r="C45" s="10">
        <v>6</v>
      </c>
      <c r="D45" s="2">
        <v>6</v>
      </c>
      <c r="E45" s="2">
        <v>6</v>
      </c>
      <c r="F45" s="2">
        <v>6</v>
      </c>
      <c r="G45" s="2">
        <v>6</v>
      </c>
      <c r="H45" s="2">
        <v>6</v>
      </c>
      <c r="I45" s="2">
        <v>6</v>
      </c>
      <c r="J45" s="2">
        <v>7</v>
      </c>
      <c r="K45" s="2">
        <v>8</v>
      </c>
      <c r="L45" s="2">
        <v>9</v>
      </c>
    </row>
    <row r="46" spans="1:12" x14ac:dyDescent="0.2">
      <c r="B46" s="190"/>
      <c r="C46" s="10">
        <v>7</v>
      </c>
      <c r="D46" s="2">
        <v>7</v>
      </c>
      <c r="E46" s="2">
        <v>7</v>
      </c>
      <c r="F46" s="2">
        <v>7</v>
      </c>
      <c r="G46" s="2">
        <v>7</v>
      </c>
      <c r="H46" s="2">
        <v>7</v>
      </c>
      <c r="I46" s="2">
        <v>7</v>
      </c>
      <c r="J46" s="2">
        <v>7</v>
      </c>
      <c r="K46" s="2">
        <v>8</v>
      </c>
      <c r="L46" s="2">
        <v>9</v>
      </c>
    </row>
    <row r="47" spans="1:12" x14ac:dyDescent="0.2">
      <c r="B47" s="190"/>
      <c r="C47" s="10">
        <v>8</v>
      </c>
      <c r="D47" s="2">
        <v>8</v>
      </c>
      <c r="E47" s="2">
        <v>8</v>
      </c>
      <c r="F47" s="2">
        <v>8</v>
      </c>
      <c r="G47" s="2">
        <v>8</v>
      </c>
      <c r="H47" s="2">
        <v>8</v>
      </c>
      <c r="I47" s="2">
        <v>8</v>
      </c>
      <c r="J47" s="2">
        <v>8</v>
      </c>
      <c r="K47" s="2">
        <v>8</v>
      </c>
      <c r="L47" s="2">
        <v>9</v>
      </c>
    </row>
    <row r="48" spans="1:12" x14ac:dyDescent="0.2">
      <c r="B48" s="190"/>
      <c r="C48" s="10">
        <v>9</v>
      </c>
      <c r="D48" s="2">
        <v>9</v>
      </c>
      <c r="E48" s="2">
        <v>9</v>
      </c>
      <c r="F48" s="2">
        <v>9</v>
      </c>
      <c r="G48" s="2">
        <v>9</v>
      </c>
      <c r="H48" s="2">
        <v>9</v>
      </c>
      <c r="I48" s="2">
        <v>9</v>
      </c>
      <c r="J48" s="2">
        <v>9</v>
      </c>
      <c r="K48" s="2">
        <v>9</v>
      </c>
      <c r="L48" s="2">
        <v>9</v>
      </c>
    </row>
    <row r="49" spans="1:13" ht="6" customHeight="1" x14ac:dyDescent="0.2">
      <c r="C49" s="4"/>
    </row>
    <row r="51" spans="1:13" ht="15.75" thickBot="1" x14ac:dyDescent="0.3">
      <c r="A51" s="188" t="s">
        <v>59</v>
      </c>
      <c r="B51" s="188"/>
      <c r="C51" s="188"/>
      <c r="D51" s="188"/>
      <c r="E51" s="169" t="s">
        <v>36</v>
      </c>
      <c r="F51" s="169"/>
      <c r="G51" s="169"/>
      <c r="H51" s="169"/>
      <c r="I51" s="169"/>
      <c r="J51" s="169"/>
      <c r="K51" s="169"/>
      <c r="L51" s="169"/>
      <c r="M51" s="169"/>
    </row>
    <row r="52" spans="1:13" ht="13.5" thickBot="1" x14ac:dyDescent="0.25">
      <c r="B52" s="181" t="s">
        <v>37</v>
      </c>
      <c r="C52" s="6"/>
      <c r="D52" s="12">
        <v>1</v>
      </c>
      <c r="E52" s="12">
        <v>2</v>
      </c>
      <c r="F52" s="12">
        <v>3</v>
      </c>
      <c r="G52" s="12">
        <v>4</v>
      </c>
      <c r="H52" s="12">
        <v>5</v>
      </c>
      <c r="I52" s="12">
        <v>6</v>
      </c>
      <c r="J52" s="12">
        <v>7</v>
      </c>
      <c r="K52" s="12">
        <v>8</v>
      </c>
      <c r="L52" s="12">
        <v>9</v>
      </c>
      <c r="M52" s="12">
        <v>10</v>
      </c>
    </row>
    <row r="53" spans="1:13" ht="13.5" thickBot="1" x14ac:dyDescent="0.25">
      <c r="B53" s="181"/>
      <c r="C53" s="11">
        <v>1</v>
      </c>
      <c r="D53" s="81">
        <v>1</v>
      </c>
      <c r="E53" s="81">
        <v>2</v>
      </c>
      <c r="F53" s="81">
        <v>3</v>
      </c>
      <c r="G53" s="81">
        <v>4</v>
      </c>
      <c r="H53" s="81">
        <v>5</v>
      </c>
      <c r="I53" s="7">
        <v>6</v>
      </c>
      <c r="J53" s="7">
        <v>7</v>
      </c>
      <c r="K53" s="7">
        <v>8</v>
      </c>
      <c r="L53" s="7">
        <v>9</v>
      </c>
      <c r="M53" s="7">
        <v>10</v>
      </c>
    </row>
    <row r="54" spans="1:13" ht="13.5" thickBot="1" x14ac:dyDescent="0.25">
      <c r="B54" s="181"/>
      <c r="C54" s="11">
        <v>2</v>
      </c>
      <c r="D54" s="81">
        <v>2</v>
      </c>
      <c r="E54" s="81">
        <v>2</v>
      </c>
      <c r="F54" s="81">
        <v>3</v>
      </c>
      <c r="G54" s="81">
        <v>4</v>
      </c>
      <c r="H54" s="81">
        <v>5</v>
      </c>
      <c r="I54" s="7">
        <v>6</v>
      </c>
      <c r="J54" s="7">
        <v>7</v>
      </c>
      <c r="K54" s="7">
        <v>8</v>
      </c>
      <c r="L54" s="7">
        <v>9</v>
      </c>
      <c r="M54" s="7">
        <v>10</v>
      </c>
    </row>
    <row r="55" spans="1:13" ht="13.5" thickBot="1" x14ac:dyDescent="0.25">
      <c r="B55" s="181"/>
      <c r="C55" s="11">
        <v>3</v>
      </c>
      <c r="D55" s="81">
        <v>3</v>
      </c>
      <c r="E55" s="81">
        <v>3</v>
      </c>
      <c r="F55" s="81">
        <v>3</v>
      </c>
      <c r="G55" s="81">
        <v>4</v>
      </c>
      <c r="H55" s="81">
        <v>5</v>
      </c>
      <c r="I55" s="7">
        <v>6</v>
      </c>
      <c r="J55" s="7">
        <v>7</v>
      </c>
      <c r="K55" s="7">
        <v>8</v>
      </c>
      <c r="L55" s="7">
        <v>9</v>
      </c>
      <c r="M55" s="7">
        <v>10</v>
      </c>
    </row>
    <row r="56" spans="1:13" ht="13.5" thickBot="1" x14ac:dyDescent="0.25">
      <c r="B56" s="181"/>
      <c r="C56" s="11">
        <v>4</v>
      </c>
      <c r="D56" s="81">
        <v>4</v>
      </c>
      <c r="E56" s="81">
        <v>4</v>
      </c>
      <c r="F56" s="81">
        <v>4</v>
      </c>
      <c r="G56" s="81">
        <v>4</v>
      </c>
      <c r="H56" s="81">
        <v>5</v>
      </c>
      <c r="I56" s="7">
        <v>6</v>
      </c>
      <c r="J56" s="7">
        <v>7</v>
      </c>
      <c r="K56" s="7">
        <v>8</v>
      </c>
      <c r="L56" s="7">
        <v>9</v>
      </c>
      <c r="M56" s="7">
        <v>10</v>
      </c>
    </row>
    <row r="57" spans="1:13" ht="13.5" thickBot="1" x14ac:dyDescent="0.25">
      <c r="B57" s="181"/>
      <c r="C57" s="11">
        <v>5</v>
      </c>
      <c r="D57" s="81">
        <v>5</v>
      </c>
      <c r="E57" s="81">
        <v>5</v>
      </c>
      <c r="F57" s="81">
        <v>5</v>
      </c>
      <c r="G57" s="81">
        <v>5</v>
      </c>
      <c r="H57" s="81">
        <v>5</v>
      </c>
      <c r="I57" s="7">
        <v>6</v>
      </c>
      <c r="J57" s="7">
        <v>7</v>
      </c>
      <c r="K57" s="7">
        <v>8</v>
      </c>
      <c r="L57" s="7">
        <v>9</v>
      </c>
      <c r="M57" s="7">
        <v>10</v>
      </c>
    </row>
    <row r="58" spans="1:13" ht="13.5" thickBot="1" x14ac:dyDescent="0.25">
      <c r="B58" s="181"/>
      <c r="C58" s="11">
        <v>6</v>
      </c>
      <c r="D58" s="7">
        <v>6</v>
      </c>
      <c r="E58" s="7">
        <v>6</v>
      </c>
      <c r="F58" s="7">
        <v>6</v>
      </c>
      <c r="G58" s="7">
        <v>6</v>
      </c>
      <c r="H58" s="7">
        <v>6</v>
      </c>
      <c r="I58" s="7">
        <v>6</v>
      </c>
      <c r="J58" s="7">
        <v>7</v>
      </c>
      <c r="K58" s="7">
        <v>8</v>
      </c>
      <c r="L58" s="7">
        <v>9</v>
      </c>
      <c r="M58" s="7">
        <v>10</v>
      </c>
    </row>
    <row r="59" spans="1:13" ht="13.5" thickBot="1" x14ac:dyDescent="0.25">
      <c r="B59" s="181"/>
      <c r="C59" s="11">
        <v>7</v>
      </c>
      <c r="D59" s="7">
        <v>7</v>
      </c>
      <c r="E59" s="7">
        <v>7</v>
      </c>
      <c r="F59" s="7">
        <v>7</v>
      </c>
      <c r="G59" s="7">
        <v>7</v>
      </c>
      <c r="H59" s="7">
        <v>7</v>
      </c>
      <c r="I59" s="7">
        <v>7</v>
      </c>
      <c r="J59" s="7">
        <v>7</v>
      </c>
      <c r="K59" s="7">
        <v>8</v>
      </c>
      <c r="L59" s="7">
        <v>9</v>
      </c>
      <c r="M59" s="7">
        <v>10</v>
      </c>
    </row>
    <row r="60" spans="1:13" ht="13.5" thickBot="1" x14ac:dyDescent="0.25">
      <c r="B60" s="181"/>
      <c r="C60" s="11">
        <v>8</v>
      </c>
      <c r="D60" s="7">
        <v>8</v>
      </c>
      <c r="E60" s="7">
        <v>8</v>
      </c>
      <c r="F60" s="7">
        <v>8</v>
      </c>
      <c r="G60" s="7">
        <v>8</v>
      </c>
      <c r="H60" s="7">
        <v>8</v>
      </c>
      <c r="I60" s="7">
        <v>8</v>
      </c>
      <c r="J60" s="7">
        <v>8</v>
      </c>
      <c r="K60" s="7">
        <v>8</v>
      </c>
      <c r="L60" s="7">
        <v>9</v>
      </c>
      <c r="M60" s="7">
        <v>10</v>
      </c>
    </row>
    <row r="61" spans="1:13" ht="13.5" thickBot="1" x14ac:dyDescent="0.25">
      <c r="B61" s="181"/>
      <c r="C61" s="11">
        <v>9</v>
      </c>
      <c r="D61" s="7">
        <v>9</v>
      </c>
      <c r="E61" s="7">
        <v>9</v>
      </c>
      <c r="F61" s="7">
        <v>9</v>
      </c>
      <c r="G61" s="7">
        <v>9</v>
      </c>
      <c r="H61" s="7">
        <v>9</v>
      </c>
      <c r="I61" s="7">
        <v>9</v>
      </c>
      <c r="J61" s="7">
        <v>9</v>
      </c>
      <c r="K61" s="7">
        <v>9</v>
      </c>
      <c r="L61" s="7">
        <v>9</v>
      </c>
      <c r="M61" s="7">
        <v>10</v>
      </c>
    </row>
    <row r="62" spans="1:13" ht="13.5" thickBot="1" x14ac:dyDescent="0.25">
      <c r="B62" s="181"/>
      <c r="C62" s="11">
        <v>10</v>
      </c>
      <c r="D62" s="7">
        <v>10</v>
      </c>
      <c r="E62" s="7">
        <v>10</v>
      </c>
      <c r="F62" s="7">
        <v>10</v>
      </c>
      <c r="G62" s="7">
        <v>10</v>
      </c>
      <c r="H62" s="7">
        <v>10</v>
      </c>
      <c r="I62" s="7">
        <v>10</v>
      </c>
      <c r="J62" s="7">
        <v>10</v>
      </c>
      <c r="K62" s="7">
        <v>10</v>
      </c>
      <c r="L62" s="7">
        <v>10</v>
      </c>
      <c r="M62" s="7">
        <v>10</v>
      </c>
    </row>
    <row r="64" spans="1:13" ht="15.75" thickBot="1" x14ac:dyDescent="0.3">
      <c r="A64" s="199" t="s">
        <v>60</v>
      </c>
      <c r="B64" s="199"/>
      <c r="C64" s="14"/>
      <c r="D64" s="14"/>
    </row>
    <row r="65" spans="1:6" x14ac:dyDescent="0.2">
      <c r="A65" s="177" t="s">
        <v>5</v>
      </c>
      <c r="B65" s="200" t="s">
        <v>47</v>
      </c>
      <c r="C65" s="201"/>
      <c r="D65" s="201"/>
      <c r="E65" s="201"/>
      <c r="F65" s="202"/>
    </row>
    <row r="66" spans="1:6" x14ac:dyDescent="0.2">
      <c r="A66" s="178"/>
      <c r="B66" s="203"/>
      <c r="C66" s="204"/>
      <c r="D66" s="204"/>
      <c r="E66" s="204"/>
      <c r="F66" s="205"/>
    </row>
    <row r="67" spans="1:6" x14ac:dyDescent="0.2">
      <c r="A67" s="178"/>
      <c r="B67" s="182" t="s">
        <v>48</v>
      </c>
      <c r="C67" s="183"/>
      <c r="D67" s="183"/>
      <c r="E67" s="183"/>
      <c r="F67" s="184"/>
    </row>
    <row r="68" spans="1:6" ht="13.5" thickBot="1" x14ac:dyDescent="0.25">
      <c r="A68" s="179"/>
      <c r="B68" s="185"/>
      <c r="C68" s="186"/>
      <c r="D68" s="186"/>
      <c r="E68" s="186"/>
      <c r="F68" s="187"/>
    </row>
  </sheetData>
  <sheetProtection algorithmName="SHA-512" hashValue="ocFTHIWySSOszxwcFjLJ8OMT+9flQpmQ7v+MS/UipOLNF/r3ZM9+T+z8KbgjhrDkhEuYIlHz1PDsuIQgOnPcGw==" saltValue="0NEvdPbmQ3O4yKtVJWyPFQ==" spinCount="100000" sheet="1" selectLockedCells="1"/>
  <mergeCells count="21">
    <mergeCell ref="A64:B64"/>
    <mergeCell ref="B52:B62"/>
    <mergeCell ref="A65:A68"/>
    <mergeCell ref="B65:F66"/>
    <mergeCell ref="B67:F68"/>
    <mergeCell ref="A38:D38"/>
    <mergeCell ref="A51:D51"/>
    <mergeCell ref="B40:B48"/>
    <mergeCell ref="G1:M2"/>
    <mergeCell ref="B27:B34"/>
    <mergeCell ref="E38:J38"/>
    <mergeCell ref="E51:M51"/>
    <mergeCell ref="A1:F2"/>
    <mergeCell ref="E4:J4"/>
    <mergeCell ref="B5:B12"/>
    <mergeCell ref="E15:J15"/>
    <mergeCell ref="B16:B23"/>
    <mergeCell ref="E26:J26"/>
    <mergeCell ref="A4:D4"/>
    <mergeCell ref="A15:D15"/>
    <mergeCell ref="A26:D26"/>
  </mergeCells>
  <pageMargins left="0.7" right="0.7" top="0.75" bottom="0.75" header="0.3" footer="0.3"/>
  <pageSetup scale="76" orientation="portrait" r:id="rId1"/>
  <headerFooter>
    <oddFooter>&amp;L© 2017 The Ergonomics Center of North Carolina&amp;CVersion 1.0&amp;RErgoCenter.NCSU.edu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ROSA</vt:lpstr>
      <vt:lpstr>Calculations (To Be Hidden)</vt:lpstr>
      <vt:lpstr>Reference Sheet</vt:lpstr>
      <vt:lpstr>ROSA!Print_Area</vt:lpstr>
    </vt:vector>
  </TitlesOfParts>
  <Company>The Ergonomics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ECNC (GD)</dc:creator>
  <cp:lastModifiedBy>Gary L Downey</cp:lastModifiedBy>
  <cp:lastPrinted>2017-04-05T18:19:06Z</cp:lastPrinted>
  <dcterms:created xsi:type="dcterms:W3CDTF">2007-07-06T19:28:47Z</dcterms:created>
  <dcterms:modified xsi:type="dcterms:W3CDTF">2024-03-22T23:39:10Z</dcterms:modified>
</cp:coreProperties>
</file>