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downey\Desktop\"/>
    </mc:Choice>
  </mc:AlternateContent>
  <xr:revisionPtr revIDLastSave="0" documentId="13_ncr:1_{CF633E26-F4DA-4668-A593-01A21E919BF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and Tool Torque Calculator" sheetId="2" r:id="rId1"/>
    <sheet name="Hand Tool Torque Females" sheetId="21" r:id="rId2"/>
    <sheet name="Hand Tool Torque Males" sheetId="22" r:id="rId3"/>
    <sheet name="Pics" sheetId="23" state="hidden" r:id="rId4"/>
  </sheets>
  <definedNames>
    <definedName name="ToolPic">INDEX(Pics!$B$2:$B$6,MATCH('Hand Tool Torque Calculator'!$F$13,Pics!$A$2:$A$6,0))</definedName>
    <definedName name="WristPic">INDEX(Pics!$E$2:$E$6,MATCH('Hand Tool Torque Calculator'!$H$13,Pics!$D$2:$D$6,0))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2" l="1"/>
  <c r="O14" i="2" s="1"/>
  <c r="L27" i="2"/>
  <c r="O13" i="2" s="1"/>
  <c r="L26" i="2"/>
  <c r="O12" i="2" s="1"/>
  <c r="L23" i="2"/>
  <c r="L22" i="2"/>
  <c r="L20" i="2"/>
  <c r="L21" i="2"/>
  <c r="E25" i="2"/>
  <c r="B27" i="2" l="1"/>
</calcChain>
</file>

<file path=xl/sharedStrings.xml><?xml version="1.0" encoding="utf-8"?>
<sst xmlns="http://schemas.openxmlformats.org/spreadsheetml/2006/main" count="166" uniqueCount="60">
  <si>
    <t>Date:</t>
  </si>
  <si>
    <t>Task:</t>
  </si>
  <si>
    <t>Company:</t>
  </si>
  <si>
    <t>Supervisor:</t>
  </si>
  <si>
    <t>Dept:</t>
  </si>
  <si>
    <t>Evaluator:</t>
  </si>
  <si>
    <t>RESULTS</t>
  </si>
  <si>
    <t>Notes</t>
  </si>
  <si>
    <t>Hand Tool</t>
  </si>
  <si>
    <t xml:space="preserve">Torque Limit </t>
  </si>
  <si>
    <t xml:space="preserve">Body Orientation </t>
  </si>
  <si>
    <t xml:space="preserve">Gender </t>
  </si>
  <si>
    <t xml:space="preserve">Horizontal Distance </t>
  </si>
  <si>
    <t>Maximum Acceptable Hand Tool Torque Limits for FEMALES (inch-lbs)</t>
  </si>
  <si>
    <t>Extreme Wrist Postures</t>
  </si>
  <si>
    <t>None/Neutral</t>
  </si>
  <si>
    <t>Ulnar Wrist Deviation</t>
  </si>
  <si>
    <t>Radial Wrist Deviation</t>
  </si>
  <si>
    <t>Wrist Extension</t>
  </si>
  <si>
    <t>Wrist Flexion</t>
  </si>
  <si>
    <t>POSTURE</t>
  </si>
  <si>
    <t>TOOL TYPE</t>
  </si>
  <si>
    <t>Horizontal Reach</t>
  </si>
  <si>
    <t>Standing</t>
  </si>
  <si>
    <t>Short Screwdriver</t>
  </si>
  <si>
    <t>13 inches</t>
  </si>
  <si>
    <t>18 inches</t>
  </si>
  <si>
    <t>23 inches</t>
  </si>
  <si>
    <t>Long Screwdriver</t>
  </si>
  <si>
    <t>Adjustable Wrench</t>
  </si>
  <si>
    <t>Vise Grip</t>
  </si>
  <si>
    <t>Socket Wrench</t>
  </si>
  <si>
    <t>Sitting</t>
  </si>
  <si>
    <t>28 inches</t>
  </si>
  <si>
    <t>Maximum Acceptable Hand Tool Torque Limits for MALES (inch-lbs)</t>
  </si>
  <si>
    <t>Wrist Posture</t>
  </si>
  <si>
    <t>Torque Limit Calculator</t>
  </si>
  <si>
    <t xml:space="preserve"> inch-lbs</t>
  </si>
  <si>
    <t>Tool Pic</t>
  </si>
  <si>
    <t>Wrist Pic</t>
  </si>
  <si>
    <t>Neutral</t>
  </si>
  <si>
    <t>Ulnar Deviation</t>
  </si>
  <si>
    <t>Radial Deviation</t>
  </si>
  <si>
    <t>Extension</t>
  </si>
  <si>
    <t>Flexion</t>
  </si>
  <si>
    <t xml:space="preserve"> inches</t>
  </si>
  <si>
    <t>Wrist Posture Picture Formula</t>
  </si>
  <si>
    <t xml:space="preserve">Actual Torque </t>
  </si>
  <si>
    <t>TORQUE VARIABLES</t>
  </si>
  <si>
    <t>Source: Mital, A., and Channaveeraiah, C. (1988) Peak Volitional Torques for Wrenches and Screwdrivers. International Journal of Industrial Ergonomics. Vol 3, pp41-66; Putz-Anderson, V. (ed). CTD Manual for the Upper Extremity (1988). NIOSH, Cincinnati, OH, 45226.</t>
  </si>
  <si>
    <t>Version 2.0</t>
  </si>
  <si>
    <t>Male</t>
  </si>
  <si>
    <t>Female</t>
  </si>
  <si>
    <t>Sheet Name:</t>
  </si>
  <si>
    <t>Address:</t>
  </si>
  <si>
    <t>Row:</t>
  </si>
  <si>
    <t>Column:</t>
  </si>
  <si>
    <t>Horiz Dist Line 1</t>
  </si>
  <si>
    <t>Horiz Dist Line 2</t>
  </si>
  <si>
    <t>Horiz Dist Line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</si>
</sst>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20"/>
      <color rgb="FF990000"/>
      <name val="Arial"/>
      <family val="2"/>
    </font>
    <font>
      <b/>
      <sz val="16"/>
      <color rgb="FF99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C3D4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ck">
        <color auto="1"/>
      </right>
      <top/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104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6" fillId="0" borderId="2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24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2" fillId="0" borderId="0" xfId="0" applyFont="1"/>
    <xf numFmtId="0" fontId="1" fillId="0" borderId="30" xfId="0" applyFont="1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2" fontId="11" fillId="0" borderId="28" xfId="0" applyNumberFormat="1" applyFont="1" applyBorder="1" applyAlignment="1">
      <alignment horizontal="center"/>
    </xf>
    <xf numFmtId="0" fontId="7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2" fontId="11" fillId="0" borderId="2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2" fontId="1" fillId="0" borderId="37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2" fontId="1" fillId="0" borderId="39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43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/>
    <xf numFmtId="0" fontId="1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14" fontId="7" fillId="2" borderId="22" xfId="1" applyNumberFormat="1" applyFont="1" applyFill="1" applyBorder="1" applyAlignment="1" applyProtection="1">
      <alignment horizontal="left" vertical="center"/>
      <protection locked="0"/>
    </xf>
    <xf numFmtId="0" fontId="7" fillId="2" borderId="22" xfId="1" applyFont="1" applyFill="1" applyBorder="1" applyAlignment="1" applyProtection="1">
      <alignment horizontal="left" vertical="center"/>
      <protection locked="0"/>
    </xf>
    <xf numFmtId="0" fontId="7" fillId="2" borderId="23" xfId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center" wrapText="1"/>
      <protection locked="0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009900"/>
        </patternFill>
      </fill>
    </dxf>
    <dxf>
      <font>
        <b/>
        <i val="0"/>
        <strike val="0"/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strike val="0"/>
        <color theme="1"/>
      </font>
      <fill>
        <patternFill>
          <bgColor rgb="FFFF00FF"/>
        </patternFill>
      </fill>
    </dxf>
  </dxfs>
  <tableStyles count="0" defaultTableStyle="TableStyleMedium2" defaultPivotStyle="PivotStyleLight16"/>
  <colors>
    <mruColors>
      <color rgb="FF990000"/>
      <color rgb="FF80C3D4"/>
      <color rgb="FFFF00FF"/>
      <color rgb="FF009900"/>
      <color rgb="FF00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jpeg"/><Relationship Id="rId13" Type="http://schemas.openxmlformats.org/officeDocument/2006/relationships/image" Target="../media/image18.jpeg"/><Relationship Id="rId3" Type="http://schemas.openxmlformats.org/officeDocument/2006/relationships/image" Target="../media/image8.png"/><Relationship Id="rId7" Type="http://schemas.openxmlformats.org/officeDocument/2006/relationships/image" Target="../media/image12.jpeg"/><Relationship Id="rId12" Type="http://schemas.openxmlformats.org/officeDocument/2006/relationships/image" Target="../media/image17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11" Type="http://schemas.openxmlformats.org/officeDocument/2006/relationships/image" Target="../media/image16.jpeg"/><Relationship Id="rId5" Type="http://schemas.openxmlformats.org/officeDocument/2006/relationships/image" Target="../media/image10.png"/><Relationship Id="rId10" Type="http://schemas.openxmlformats.org/officeDocument/2006/relationships/image" Target="../media/image15.jpeg"/><Relationship Id="rId4" Type="http://schemas.openxmlformats.org/officeDocument/2006/relationships/image" Target="../media/image9.png"/><Relationship Id="rId9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24.jpeg"/><Relationship Id="rId3" Type="http://schemas.openxmlformats.org/officeDocument/2006/relationships/image" Target="../media/image20.jpeg"/><Relationship Id="rId7" Type="http://schemas.openxmlformats.org/officeDocument/2006/relationships/image" Target="../media/image7.png"/><Relationship Id="rId12" Type="http://schemas.openxmlformats.org/officeDocument/2006/relationships/image" Target="../media/image23.jpeg"/><Relationship Id="rId2" Type="http://schemas.openxmlformats.org/officeDocument/2006/relationships/image" Target="../media/image19.jpeg"/><Relationship Id="rId1" Type="http://schemas.openxmlformats.org/officeDocument/2006/relationships/image" Target="../media/image11.jpeg"/><Relationship Id="rId6" Type="http://schemas.openxmlformats.org/officeDocument/2006/relationships/image" Target="../media/image21.png"/><Relationship Id="rId11" Type="http://schemas.openxmlformats.org/officeDocument/2006/relationships/image" Target="../media/image22.jpeg"/><Relationship Id="rId5" Type="http://schemas.openxmlformats.org/officeDocument/2006/relationships/image" Target="../media/image15.jpeg"/><Relationship Id="rId15" Type="http://schemas.openxmlformats.org/officeDocument/2006/relationships/image" Target="../media/image25.jpeg"/><Relationship Id="rId10" Type="http://schemas.openxmlformats.org/officeDocument/2006/relationships/image" Target="../media/image10.png"/><Relationship Id="rId4" Type="http://schemas.openxmlformats.org/officeDocument/2006/relationships/image" Target="../media/image14.jpeg"/><Relationship Id="rId9" Type="http://schemas.openxmlformats.org/officeDocument/2006/relationships/image" Target="../media/image9.png"/><Relationship Id="rId14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3" Type="http://schemas.openxmlformats.org/officeDocument/2006/relationships/image" Target="../media/image28.jpeg"/><Relationship Id="rId7" Type="http://schemas.openxmlformats.org/officeDocument/2006/relationships/image" Target="../media/image32.png"/><Relationship Id="rId2" Type="http://schemas.openxmlformats.org/officeDocument/2006/relationships/image" Target="../media/image27.jpeg"/><Relationship Id="rId1" Type="http://schemas.openxmlformats.org/officeDocument/2006/relationships/image" Target="../media/image26.jpeg"/><Relationship Id="rId6" Type="http://schemas.openxmlformats.org/officeDocument/2006/relationships/image" Target="../media/image31.png"/><Relationship Id="rId5" Type="http://schemas.openxmlformats.org/officeDocument/2006/relationships/image" Target="../media/image30.jpeg"/><Relationship Id="rId10" Type="http://schemas.openxmlformats.org/officeDocument/2006/relationships/image" Target="../media/image35.png"/><Relationship Id="rId4" Type="http://schemas.openxmlformats.org/officeDocument/2006/relationships/image" Target="../media/image29.jpeg"/><Relationship Id="rId9" Type="http://schemas.openxmlformats.org/officeDocument/2006/relationships/image" Target="../media/image3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</xdr:colOff>
      <xdr:row>0</xdr:row>
      <xdr:rowOff>19050</xdr:rowOff>
    </xdr:from>
    <xdr:to>
      <xdr:col>0</xdr:col>
      <xdr:colOff>641760</xdr:colOff>
      <xdr:row>1</xdr:row>
      <xdr:rowOff>278465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14" y="19050"/>
          <a:ext cx="607246" cy="57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1021018</xdr:colOff>
          <xdr:row>13</xdr:row>
          <xdr:rowOff>8141</xdr:rowOff>
        </xdr:from>
        <xdr:to>
          <xdr:col>5</xdr:col>
          <xdr:colOff>1709993</xdr:colOff>
          <xdr:row>17</xdr:row>
          <xdr:rowOff>185941</xdr:rowOff>
        </xdr:to>
        <xdr:pic>
          <xdr:nvPicPr>
            <xdr:cNvPr id="3" name="Picture 2" descr="http://www.ecnc-edgar.com/admin/images/HITToolAdjWrench.jpg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oolPic" spid="_x0000_s132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469068" y="2865641"/>
              <a:ext cx="1809750" cy="96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52385</xdr:colOff>
          <xdr:row>13</xdr:row>
          <xdr:rowOff>50772</xdr:rowOff>
        </xdr:from>
        <xdr:to>
          <xdr:col>8</xdr:col>
          <xdr:colOff>65085</xdr:colOff>
          <xdr:row>18</xdr:row>
          <xdr:rowOff>31722</xdr:rowOff>
        </xdr:to>
        <xdr:pic>
          <xdr:nvPicPr>
            <xdr:cNvPr id="4" name="Picture 3" descr="http://www.ecnc-edgar.com/admin/images/StrainNeutral.jpg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ristPic" spid="_x0000_s1329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6973885" y="2908272"/>
              <a:ext cx="1809750" cy="96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193674</xdr:colOff>
      <xdr:row>4</xdr:row>
      <xdr:rowOff>107949</xdr:rowOff>
    </xdr:from>
    <xdr:to>
      <xdr:col>3</xdr:col>
      <xdr:colOff>896201</xdr:colOff>
      <xdr:row>4</xdr:row>
      <xdr:rowOff>565149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68" b="5868"/>
        <a:stretch/>
      </xdr:blipFill>
      <xdr:spPr bwMode="auto">
        <a:xfrm>
          <a:off x="4772024" y="1028699"/>
          <a:ext cx="702527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431800</xdr:colOff>
      <xdr:row>4</xdr:row>
      <xdr:rowOff>76661</xdr:rowOff>
    </xdr:from>
    <xdr:to>
      <xdr:col>4</xdr:col>
      <xdr:colOff>1120689</xdr:colOff>
      <xdr:row>4</xdr:row>
      <xdr:rowOff>584598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07100" y="997411"/>
          <a:ext cx="688889" cy="507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441325</xdr:colOff>
      <xdr:row>4</xdr:row>
      <xdr:rowOff>58326</xdr:rowOff>
    </xdr:from>
    <xdr:to>
      <xdr:col>5</xdr:col>
      <xdr:colOff>1130214</xdr:colOff>
      <xdr:row>4</xdr:row>
      <xdr:rowOff>566262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91425" y="979076"/>
          <a:ext cx="688889" cy="507936"/>
        </a:xfrm>
        <a:prstGeom prst="rect">
          <a:avLst/>
        </a:prstGeom>
      </xdr:spPr>
    </xdr:pic>
    <xdr:clientData/>
  </xdr:twoCellAnchor>
  <xdr:twoCellAnchor editAs="oneCell">
    <xdr:from>
      <xdr:col>6</xdr:col>
      <xdr:colOff>146050</xdr:colOff>
      <xdr:row>4</xdr:row>
      <xdr:rowOff>120648</xdr:rowOff>
    </xdr:from>
    <xdr:to>
      <xdr:col>6</xdr:col>
      <xdr:colOff>881975</xdr:colOff>
      <xdr:row>4</xdr:row>
      <xdr:rowOff>692150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7" r="2527"/>
        <a:stretch/>
      </xdr:blipFill>
      <xdr:spPr bwMode="auto">
        <a:xfrm>
          <a:off x="8959850" y="1041398"/>
          <a:ext cx="735925" cy="571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6350</xdr:colOff>
      <xdr:row>4</xdr:row>
      <xdr:rowOff>41274</xdr:rowOff>
    </xdr:from>
    <xdr:to>
      <xdr:col>7</xdr:col>
      <xdr:colOff>784826</xdr:colOff>
      <xdr:row>4</xdr:row>
      <xdr:rowOff>617346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" r="181"/>
        <a:stretch/>
      </xdr:blipFill>
      <xdr:spPr bwMode="auto">
        <a:xfrm>
          <a:off x="9994900" y="962024"/>
          <a:ext cx="778476" cy="57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1377935</xdr:colOff>
      <xdr:row>6</xdr:row>
      <xdr:rowOff>0</xdr:rowOff>
    </xdr:from>
    <xdr:to>
      <xdr:col>1</xdr:col>
      <xdr:colOff>1972905</xdr:colOff>
      <xdr:row>7</xdr:row>
      <xdr:rowOff>46990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AF359A9-9AF9-466D-937E-0BD62E32F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254235" y="1816100"/>
          <a:ext cx="594970" cy="243840"/>
        </a:xfrm>
        <a:prstGeom prst="rect">
          <a:avLst/>
        </a:prstGeom>
        <a:noFill/>
        <a:scene3d>
          <a:camera prst="orthographicFront">
            <a:rot lat="0" lon="0" rev="19799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1136646</xdr:colOff>
      <xdr:row>8</xdr:row>
      <xdr:rowOff>193481</xdr:rowOff>
    </xdr:from>
    <xdr:to>
      <xdr:col>1</xdr:col>
      <xdr:colOff>2128587</xdr:colOff>
      <xdr:row>9</xdr:row>
      <xdr:rowOff>174624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61A361C-2F6B-4E29-A038-EB955C97B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88510">
          <a:off x="2012946" y="2409631"/>
          <a:ext cx="991941" cy="1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1299521</xdr:colOff>
      <xdr:row>11</xdr:row>
      <xdr:rowOff>184034</xdr:rowOff>
    </xdr:from>
    <xdr:to>
      <xdr:col>1</xdr:col>
      <xdr:colOff>2159789</xdr:colOff>
      <xdr:row>13</xdr:row>
      <xdr:rowOff>29775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2DCB2BF-A267-4BEE-A104-B3FEC674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041811">
          <a:off x="2175821" y="3003434"/>
          <a:ext cx="860268" cy="245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1171563</xdr:colOff>
      <xdr:row>14</xdr:row>
      <xdr:rowOff>166128</xdr:rowOff>
    </xdr:from>
    <xdr:to>
      <xdr:col>1</xdr:col>
      <xdr:colOff>2001686</xdr:colOff>
      <xdr:row>16</xdr:row>
      <xdr:rowOff>45427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6BB146F-F194-45EE-B246-B7F91C04A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289223" flipV="1">
          <a:off x="2047863" y="3588778"/>
          <a:ext cx="830123" cy="27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1130298</xdr:colOff>
      <xdr:row>18</xdr:row>
      <xdr:rowOff>3177</xdr:rowOff>
    </xdr:from>
    <xdr:to>
      <xdr:col>1</xdr:col>
      <xdr:colOff>2068594</xdr:colOff>
      <xdr:row>19</xdr:row>
      <xdr:rowOff>2872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7CDB9A0-E7C8-4147-8A05-14F77374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15598">
          <a:off x="2006598" y="4232277"/>
          <a:ext cx="938296" cy="19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1371586</xdr:colOff>
      <xdr:row>21</xdr:row>
      <xdr:rowOff>25401</xdr:rowOff>
    </xdr:from>
    <xdr:to>
      <xdr:col>1</xdr:col>
      <xdr:colOff>1966556</xdr:colOff>
      <xdr:row>22</xdr:row>
      <xdr:rowOff>72391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CBF0912-13B5-4520-8B15-F2772928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247886" y="4857751"/>
          <a:ext cx="594970" cy="243840"/>
        </a:xfrm>
        <a:prstGeom prst="rect">
          <a:avLst/>
        </a:prstGeom>
        <a:noFill/>
        <a:scene3d>
          <a:camera prst="orthographicFront">
            <a:rot lat="0" lon="0" rev="19799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1149348</xdr:colOff>
      <xdr:row>24</xdr:row>
      <xdr:rowOff>34733</xdr:rowOff>
    </xdr:from>
    <xdr:to>
      <xdr:col>1</xdr:col>
      <xdr:colOff>2141289</xdr:colOff>
      <xdr:row>25</xdr:row>
      <xdr:rowOff>22226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AED4D02-3D90-4D8E-93E4-80319CEF5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88510">
          <a:off x="2025648" y="5470333"/>
          <a:ext cx="991941" cy="1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1312221</xdr:colOff>
      <xdr:row>26</xdr:row>
      <xdr:rowOff>177685</xdr:rowOff>
    </xdr:from>
    <xdr:to>
      <xdr:col>2</xdr:col>
      <xdr:colOff>789</xdr:colOff>
      <xdr:row>28</xdr:row>
      <xdr:rowOff>23426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D3C409C-A59C-4545-9726-FAB07F57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041811">
          <a:off x="2188521" y="6013335"/>
          <a:ext cx="860268" cy="245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1222364</xdr:colOff>
      <xdr:row>29</xdr:row>
      <xdr:rowOff>153429</xdr:rowOff>
    </xdr:from>
    <xdr:to>
      <xdr:col>1</xdr:col>
      <xdr:colOff>2052487</xdr:colOff>
      <xdr:row>31</xdr:row>
      <xdr:rowOff>32728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B9223BD-427B-411E-A869-163A0981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289223" flipV="1">
          <a:off x="2098664" y="6592329"/>
          <a:ext cx="830123" cy="27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1117600</xdr:colOff>
      <xdr:row>32</xdr:row>
      <xdr:rowOff>200027</xdr:rowOff>
    </xdr:from>
    <xdr:to>
      <xdr:col>1</xdr:col>
      <xdr:colOff>2055896</xdr:colOff>
      <xdr:row>33</xdr:row>
      <xdr:rowOff>187022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3C2459E-6D0C-4E71-93C1-33C54B3A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15598">
          <a:off x="1993900" y="7242177"/>
          <a:ext cx="938296" cy="19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1447789</xdr:colOff>
      <xdr:row>6</xdr:row>
      <xdr:rowOff>34925</xdr:rowOff>
    </xdr:from>
    <xdr:to>
      <xdr:col>1</xdr:col>
      <xdr:colOff>2042759</xdr:colOff>
      <xdr:row>7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324089" y="1851025"/>
          <a:ext cx="594970" cy="243840"/>
        </a:xfrm>
        <a:prstGeom prst="rect">
          <a:avLst/>
        </a:prstGeom>
        <a:noFill/>
        <a:scene3d>
          <a:camera prst="orthographicFront">
            <a:rot lat="0" lon="0" rev="19799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1206500</xdr:colOff>
      <xdr:row>9</xdr:row>
      <xdr:rowOff>25206</xdr:rowOff>
    </xdr:from>
    <xdr:to>
      <xdr:col>1</xdr:col>
      <xdr:colOff>2169866</xdr:colOff>
      <xdr:row>10</xdr:row>
      <xdr:rowOff>12699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88510">
          <a:off x="2082800" y="2444556"/>
          <a:ext cx="991941" cy="1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1343974</xdr:colOff>
      <xdr:row>11</xdr:row>
      <xdr:rowOff>180859</xdr:rowOff>
    </xdr:from>
    <xdr:to>
      <xdr:col>2</xdr:col>
      <xdr:colOff>3967</xdr:colOff>
      <xdr:row>13</xdr:row>
      <xdr:rowOff>26600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041811">
          <a:off x="2220274" y="3000259"/>
          <a:ext cx="860268" cy="245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1254117</xdr:colOff>
      <xdr:row>14</xdr:row>
      <xdr:rowOff>175652</xdr:rowOff>
    </xdr:from>
    <xdr:to>
      <xdr:col>1</xdr:col>
      <xdr:colOff>2084240</xdr:colOff>
      <xdr:row>16</xdr:row>
      <xdr:rowOff>54951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289223" flipV="1">
          <a:off x="2130417" y="3598302"/>
          <a:ext cx="830123" cy="27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1206503</xdr:colOff>
      <xdr:row>18</xdr:row>
      <xdr:rowOff>1</xdr:rowOff>
    </xdr:from>
    <xdr:to>
      <xdr:col>1</xdr:col>
      <xdr:colOff>2144799</xdr:colOff>
      <xdr:row>18</xdr:row>
      <xdr:rowOff>190196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15598">
          <a:off x="2082803" y="4229101"/>
          <a:ext cx="938296" cy="19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215900</xdr:colOff>
      <xdr:row>4</xdr:row>
      <xdr:rowOff>130175</xdr:rowOff>
    </xdr:from>
    <xdr:to>
      <xdr:col>3</xdr:col>
      <xdr:colOff>918427</xdr:colOff>
      <xdr:row>4</xdr:row>
      <xdr:rowOff>587375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C1CB9B-C1B3-404E-AC80-EC9932311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68" b="5868"/>
        <a:stretch/>
      </xdr:blipFill>
      <xdr:spPr bwMode="auto">
        <a:xfrm>
          <a:off x="4794250" y="1050925"/>
          <a:ext cx="702527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454026</xdr:colOff>
      <xdr:row>4</xdr:row>
      <xdr:rowOff>98887</xdr:rowOff>
    </xdr:from>
    <xdr:to>
      <xdr:col>4</xdr:col>
      <xdr:colOff>1142915</xdr:colOff>
      <xdr:row>4</xdr:row>
      <xdr:rowOff>606824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6CA1099-0035-4493-ADB7-3EF23444A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29326" y="1019637"/>
          <a:ext cx="688889" cy="507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463551</xdr:colOff>
      <xdr:row>4</xdr:row>
      <xdr:rowOff>80552</xdr:rowOff>
    </xdr:from>
    <xdr:to>
      <xdr:col>5</xdr:col>
      <xdr:colOff>1152440</xdr:colOff>
      <xdr:row>4</xdr:row>
      <xdr:rowOff>588488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25CC176-29FD-4D9E-9114-AC7EF042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13651" y="1001302"/>
          <a:ext cx="688889" cy="507936"/>
        </a:xfrm>
        <a:prstGeom prst="rect">
          <a:avLst/>
        </a:prstGeom>
      </xdr:spPr>
    </xdr:pic>
    <xdr:clientData/>
  </xdr:twoCellAnchor>
  <xdr:twoCellAnchor editAs="oneCell">
    <xdr:from>
      <xdr:col>6</xdr:col>
      <xdr:colOff>168276</xdr:colOff>
      <xdr:row>4</xdr:row>
      <xdr:rowOff>142874</xdr:rowOff>
    </xdr:from>
    <xdr:to>
      <xdr:col>6</xdr:col>
      <xdr:colOff>904201</xdr:colOff>
      <xdr:row>5</xdr:row>
      <xdr:rowOff>15876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B14D844-20EB-4A3D-901A-7D384113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7" r="2527"/>
        <a:stretch/>
      </xdr:blipFill>
      <xdr:spPr bwMode="auto">
        <a:xfrm>
          <a:off x="8982076" y="1063624"/>
          <a:ext cx="735925" cy="571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28576</xdr:colOff>
      <xdr:row>4</xdr:row>
      <xdr:rowOff>63500</xdr:rowOff>
    </xdr:from>
    <xdr:to>
      <xdr:col>7</xdr:col>
      <xdr:colOff>807052</xdr:colOff>
      <xdr:row>4</xdr:row>
      <xdr:rowOff>639572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D771A73-DDE0-467C-96DF-F1A466A19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" r="181"/>
        <a:stretch/>
      </xdr:blipFill>
      <xdr:spPr bwMode="auto">
        <a:xfrm>
          <a:off x="10017126" y="984250"/>
          <a:ext cx="778476" cy="57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1454140</xdr:colOff>
      <xdr:row>20</xdr:row>
      <xdr:rowOff>155576</xdr:rowOff>
    </xdr:from>
    <xdr:to>
      <xdr:col>1</xdr:col>
      <xdr:colOff>2049110</xdr:colOff>
      <xdr:row>21</xdr:row>
      <xdr:rowOff>186691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D6D7B76-299A-49EE-B5EC-8EAC871BE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330440" y="4784726"/>
          <a:ext cx="594970" cy="243840"/>
        </a:xfrm>
        <a:prstGeom prst="rect">
          <a:avLst/>
        </a:prstGeom>
        <a:noFill/>
        <a:scene3d>
          <a:camera prst="orthographicFront">
            <a:rot lat="0" lon="0" rev="19799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1212852</xdr:colOff>
      <xdr:row>24</xdr:row>
      <xdr:rowOff>6157</xdr:rowOff>
    </xdr:from>
    <xdr:to>
      <xdr:col>2</xdr:col>
      <xdr:colOff>4518</xdr:colOff>
      <xdr:row>25</xdr:row>
      <xdr:rowOff>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B655F68-300C-4995-B495-E53BF93B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88510">
          <a:off x="2089152" y="5441757"/>
          <a:ext cx="991941" cy="1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1356675</xdr:colOff>
      <xdr:row>26</xdr:row>
      <xdr:rowOff>180860</xdr:rowOff>
    </xdr:from>
    <xdr:to>
      <xdr:col>1</xdr:col>
      <xdr:colOff>2169318</xdr:colOff>
      <xdr:row>28</xdr:row>
      <xdr:rowOff>26601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14EEC01-ABEA-42CB-AF64-3111EDD1F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041811">
          <a:off x="2232975" y="6016510"/>
          <a:ext cx="860268" cy="245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1292218</xdr:colOff>
      <xdr:row>29</xdr:row>
      <xdr:rowOff>188354</xdr:rowOff>
    </xdr:from>
    <xdr:to>
      <xdr:col>1</xdr:col>
      <xdr:colOff>2122341</xdr:colOff>
      <xdr:row>31</xdr:row>
      <xdr:rowOff>67653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53A1E76-8D6D-49C3-8AA5-5A22052D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289223" flipV="1">
          <a:off x="2168518" y="6627254"/>
          <a:ext cx="830123" cy="27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1187454</xdr:colOff>
      <xdr:row>33</xdr:row>
      <xdr:rowOff>25402</xdr:rowOff>
    </xdr:from>
    <xdr:to>
      <xdr:col>1</xdr:col>
      <xdr:colOff>2125750</xdr:colOff>
      <xdr:row>34</xdr:row>
      <xdr:rowOff>18747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02908E3-6477-44B4-8FBF-C2C9AEDD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 rot="20215598">
          <a:off x="2063754" y="7270752"/>
          <a:ext cx="938296" cy="190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327441</xdr:colOff>
      <xdr:row>1</xdr:row>
      <xdr:rowOff>307415</xdr:rowOff>
    </xdr:from>
    <xdr:to>
      <xdr:col>1</xdr:col>
      <xdr:colOff>1428135</xdr:colOff>
      <xdr:row>1</xdr:row>
      <xdr:rowOff>758519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127853" y="501650"/>
          <a:ext cx="1100694" cy="451104"/>
        </a:xfrm>
        <a:prstGeom prst="rect">
          <a:avLst/>
        </a:prstGeom>
        <a:noFill/>
        <a:scene3d>
          <a:camera prst="orthographicFront">
            <a:rot lat="0" lon="0" rev="19799999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93134</xdr:colOff>
      <xdr:row>2</xdr:row>
      <xdr:rowOff>371760</xdr:rowOff>
    </xdr:from>
    <xdr:to>
      <xdr:col>1</xdr:col>
      <xdr:colOff>1691261</xdr:colOff>
      <xdr:row>2</xdr:row>
      <xdr:rowOff>668757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888067" y="1523227"/>
          <a:ext cx="1598127" cy="29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118534</xdr:colOff>
      <xdr:row>3</xdr:row>
      <xdr:rowOff>281626</xdr:rowOff>
    </xdr:from>
    <xdr:to>
      <xdr:col>1</xdr:col>
      <xdr:colOff>1593278</xdr:colOff>
      <xdr:row>3</xdr:row>
      <xdr:rowOff>702982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913467" y="2389826"/>
          <a:ext cx="1474744" cy="421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256238</xdr:colOff>
      <xdr:row>4</xdr:row>
      <xdr:rowOff>314643</xdr:rowOff>
    </xdr:from>
    <xdr:to>
      <xdr:col>1</xdr:col>
      <xdr:colOff>1533350</xdr:colOff>
      <xdr:row>4</xdr:row>
      <xdr:rowOff>744411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051171" y="3379576"/>
          <a:ext cx="1277112" cy="429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135469</xdr:colOff>
      <xdr:row>5</xdr:row>
      <xdr:rowOff>430742</xdr:rowOff>
    </xdr:from>
    <xdr:to>
      <xdr:col>1</xdr:col>
      <xdr:colOff>1651178</xdr:colOff>
      <xdr:row>5</xdr:row>
      <xdr:rowOff>737980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930402" y="4452409"/>
          <a:ext cx="1515709" cy="30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285748</xdr:colOff>
      <xdr:row>1</xdr:row>
      <xdr:rowOff>114301</xdr:rowOff>
    </xdr:from>
    <xdr:to>
      <xdr:col>4</xdr:col>
      <xdr:colOff>1409790</xdr:colOff>
      <xdr:row>1</xdr:row>
      <xdr:rowOff>845821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68" b="5868"/>
        <a:stretch/>
      </xdr:blipFill>
      <xdr:spPr bwMode="auto">
        <a:xfrm>
          <a:off x="6314015" y="309034"/>
          <a:ext cx="1124042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343676</xdr:colOff>
      <xdr:row>2</xdr:row>
      <xdr:rowOff>44007</xdr:rowOff>
    </xdr:from>
    <xdr:to>
      <xdr:col>4</xdr:col>
      <xdr:colOff>1445898</xdr:colOff>
      <xdr:row>2</xdr:row>
      <xdr:rowOff>856705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71943" y="1195474"/>
          <a:ext cx="1102222" cy="812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300109</xdr:colOff>
      <xdr:row>3</xdr:row>
      <xdr:rowOff>87886</xdr:rowOff>
    </xdr:from>
    <xdr:to>
      <xdr:col>4</xdr:col>
      <xdr:colOff>1402331</xdr:colOff>
      <xdr:row>3</xdr:row>
      <xdr:rowOff>900584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28376" y="2196086"/>
          <a:ext cx="1102222" cy="812698"/>
        </a:xfrm>
        <a:prstGeom prst="rect">
          <a:avLst/>
        </a:prstGeom>
      </xdr:spPr>
    </xdr:pic>
    <xdr:clientData/>
  </xdr:twoCellAnchor>
  <xdr:twoCellAnchor editAs="oneCell">
    <xdr:from>
      <xdr:col>4</xdr:col>
      <xdr:colOff>165111</xdr:colOff>
      <xdr:row>4</xdr:row>
      <xdr:rowOff>123825</xdr:rowOff>
    </xdr:from>
    <xdr:to>
      <xdr:col>4</xdr:col>
      <xdr:colOff>1342441</xdr:colOff>
      <xdr:row>5</xdr:row>
      <xdr:rowOff>81377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7" r="2527"/>
        <a:stretch/>
      </xdr:blipFill>
      <xdr:spPr bwMode="auto">
        <a:xfrm>
          <a:off x="6193378" y="3188758"/>
          <a:ext cx="1177330" cy="91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119607</xdr:colOff>
      <xdr:row>5</xdr:row>
      <xdr:rowOff>29635</xdr:rowOff>
    </xdr:from>
    <xdr:to>
      <xdr:col>4</xdr:col>
      <xdr:colOff>1359607</xdr:colOff>
      <xdr:row>5</xdr:row>
      <xdr:rowOff>888387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7" b="3037"/>
        <a:stretch/>
      </xdr:blipFill>
      <xdr:spPr bwMode="auto">
        <a:xfrm>
          <a:off x="6147874" y="4051302"/>
          <a:ext cx="1240000" cy="858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36"/>
  <sheetViews>
    <sheetView tabSelected="1" zoomScaleNormal="100" workbookViewId="0">
      <selection activeCell="B5" sqref="B5:D5"/>
    </sheetView>
  </sheetViews>
  <sheetFormatPr defaultColWidth="9.140625" defaultRowHeight="15" x14ac:dyDescent="0.2"/>
  <cols>
    <col min="1" max="1" width="21.85546875" style="17" bestFit="1" customWidth="1"/>
    <col min="2" max="4" width="9.140625" style="17"/>
    <col min="5" max="5" width="14.85546875" style="17" bestFit="1" customWidth="1"/>
    <col min="6" max="6" width="25.7109375" style="17" customWidth="1"/>
    <col min="7" max="7" width="9.140625" style="17" customWidth="1"/>
    <col min="8" max="8" width="25.7109375" style="17" customWidth="1"/>
    <col min="9" max="9" width="9.140625" style="17"/>
    <col min="10" max="10" width="9.140625" style="17" hidden="1" customWidth="1"/>
    <col min="11" max="11" width="20.140625" style="17" hidden="1" customWidth="1"/>
    <col min="12" max="14" width="9.140625" style="17" hidden="1" customWidth="1"/>
    <col min="15" max="15" width="17" style="65" hidden="1" customWidth="1"/>
    <col min="16" max="16" width="20.85546875" style="17" hidden="1" customWidth="1"/>
    <col min="17" max="17" width="36.42578125" style="17" hidden="1" customWidth="1"/>
    <col min="18" max="18" width="9.140625" style="17" hidden="1" customWidth="1"/>
    <col min="19" max="19" width="28.28515625" style="17" hidden="1" customWidth="1"/>
    <col min="20" max="20" width="9.140625" style="17" hidden="1" customWidth="1"/>
    <col min="21" max="21" width="24.42578125" style="17" hidden="1" customWidth="1"/>
    <col min="22" max="22" width="9.140625" style="17" hidden="1" customWidth="1"/>
    <col min="23" max="23" width="34.7109375" style="17" hidden="1" customWidth="1"/>
    <col min="24" max="25" width="9.140625" style="17" hidden="1" customWidth="1"/>
    <col min="26" max="26" width="0" style="17" hidden="1" customWidth="1"/>
    <col min="27" max="16384" width="9.140625" style="17"/>
  </cols>
  <sheetData>
    <row r="1" spans="1:23" ht="26.25" x14ac:dyDescent="0.25">
      <c r="A1" s="73" t="s">
        <v>8</v>
      </c>
      <c r="B1" s="73"/>
      <c r="C1" s="73"/>
      <c r="D1" s="73"/>
      <c r="E1" s="73"/>
      <c r="F1" s="73"/>
      <c r="G1" s="73"/>
      <c r="H1" s="73"/>
      <c r="K1" s="18"/>
      <c r="S1" s="18"/>
    </row>
    <row r="2" spans="1:23" ht="26.25" x14ac:dyDescent="0.4">
      <c r="A2" s="74" t="s">
        <v>36</v>
      </c>
      <c r="B2" s="74"/>
      <c r="C2" s="74"/>
      <c r="D2" s="74"/>
      <c r="E2" s="74"/>
      <c r="F2" s="74"/>
      <c r="G2" s="74"/>
      <c r="H2" s="74"/>
    </row>
    <row r="3" spans="1:23" ht="15.75" thickBot="1" x14ac:dyDescent="0.25">
      <c r="A3" s="1"/>
      <c r="B3" s="2"/>
      <c r="C3" s="2"/>
      <c r="D3" s="2"/>
      <c r="E3" s="2"/>
      <c r="F3" s="2"/>
      <c r="G3" s="2"/>
      <c r="H3" s="2"/>
    </row>
    <row r="4" spans="1:23" ht="15.75" thickTop="1" x14ac:dyDescent="0.2">
      <c r="A4" s="3"/>
      <c r="B4" s="4"/>
      <c r="C4" s="4"/>
      <c r="D4" s="4"/>
      <c r="E4" s="4"/>
      <c r="F4" s="4"/>
      <c r="G4" s="4"/>
      <c r="H4" s="5"/>
    </row>
    <row r="5" spans="1:23" x14ac:dyDescent="0.2">
      <c r="A5" s="6" t="s">
        <v>0</v>
      </c>
      <c r="B5" s="75"/>
      <c r="C5" s="76"/>
      <c r="D5" s="76"/>
      <c r="E5" s="7" t="s">
        <v>1</v>
      </c>
      <c r="F5" s="76"/>
      <c r="G5" s="76"/>
      <c r="H5" s="77"/>
    </row>
    <row r="6" spans="1:23" x14ac:dyDescent="0.2">
      <c r="A6" s="6" t="s">
        <v>2</v>
      </c>
      <c r="B6" s="76"/>
      <c r="C6" s="76"/>
      <c r="D6" s="76"/>
      <c r="E6" s="7" t="s">
        <v>3</v>
      </c>
      <c r="F6" s="76"/>
      <c r="G6" s="76"/>
      <c r="H6" s="77"/>
    </row>
    <row r="7" spans="1:23" x14ac:dyDescent="0.2">
      <c r="A7" s="6" t="s">
        <v>4</v>
      </c>
      <c r="B7" s="76"/>
      <c r="C7" s="76"/>
      <c r="D7" s="76"/>
      <c r="E7" s="7" t="s">
        <v>5</v>
      </c>
      <c r="F7" s="76"/>
      <c r="G7" s="76"/>
      <c r="H7" s="77"/>
    </row>
    <row r="8" spans="1:23" ht="15.75" thickBot="1" x14ac:dyDescent="0.25">
      <c r="A8" s="8"/>
      <c r="B8" s="9"/>
      <c r="C8" s="9"/>
      <c r="D8" s="9"/>
      <c r="E8" s="10"/>
      <c r="F8" s="9"/>
      <c r="G8" s="9"/>
      <c r="H8" s="11"/>
    </row>
    <row r="9" spans="1:23" ht="15.75" thickTop="1" x14ac:dyDescent="0.2">
      <c r="A9" s="1"/>
      <c r="B9" s="2"/>
      <c r="C9" s="2"/>
      <c r="D9" s="2"/>
      <c r="E9" s="2"/>
      <c r="F9" s="2"/>
      <c r="G9" s="2"/>
      <c r="H9" s="2"/>
    </row>
    <row r="10" spans="1:23" ht="18" x14ac:dyDescent="0.2">
      <c r="A10" s="79" t="s">
        <v>48</v>
      </c>
      <c r="B10" s="79"/>
      <c r="C10" s="79"/>
      <c r="D10" s="79"/>
      <c r="E10" s="2"/>
      <c r="F10" s="2"/>
      <c r="G10" s="2"/>
      <c r="H10" s="2"/>
      <c r="O10" s="71"/>
      <c r="P10" s="71"/>
    </row>
    <row r="11" spans="1:23" ht="15.75" x14ac:dyDescent="0.25">
      <c r="A11" s="12"/>
      <c r="B11" s="12"/>
      <c r="C11" s="12"/>
      <c r="D11" s="12"/>
      <c r="E11" s="13"/>
      <c r="K11" s="71"/>
      <c r="M11" s="71"/>
      <c r="P11" s="65"/>
      <c r="U11" s="64"/>
      <c r="W11" s="64" t="s">
        <v>46</v>
      </c>
    </row>
    <row r="12" spans="1:23" x14ac:dyDescent="0.2">
      <c r="A12" s="12"/>
      <c r="B12" s="12"/>
      <c r="C12" s="12"/>
      <c r="D12" s="12"/>
      <c r="E12" s="61"/>
      <c r="F12" s="63" t="s">
        <v>8</v>
      </c>
      <c r="G12" s="63"/>
      <c r="H12" s="63" t="s">
        <v>35</v>
      </c>
      <c r="K12" s="17" t="s">
        <v>23</v>
      </c>
      <c r="M12" s="17" t="s">
        <v>51</v>
      </c>
      <c r="O12" s="72" t="e">
        <f>VALUE(L26)</f>
        <v>#VALUE!</v>
      </c>
      <c r="P12" s="33"/>
      <c r="Q12" s="62" t="s">
        <v>24</v>
      </c>
      <c r="S12" s="62" t="s">
        <v>40</v>
      </c>
      <c r="W12" s="19"/>
    </row>
    <row r="13" spans="1:23" x14ac:dyDescent="0.2">
      <c r="A13" s="28" t="s">
        <v>10</v>
      </c>
      <c r="B13" s="80"/>
      <c r="C13" s="80"/>
      <c r="D13" s="14"/>
      <c r="E13" s="29"/>
      <c r="F13" s="70"/>
      <c r="G13" s="30"/>
      <c r="H13" s="70"/>
      <c r="K13" s="17" t="s">
        <v>32</v>
      </c>
      <c r="M13" s="17" t="s">
        <v>52</v>
      </c>
      <c r="O13" s="72" t="e">
        <f>VALUE(L27)</f>
        <v>#VALUE!</v>
      </c>
      <c r="P13" s="33"/>
      <c r="Q13" s="62" t="s">
        <v>28</v>
      </c>
      <c r="S13" s="62" t="s">
        <v>41</v>
      </c>
    </row>
    <row r="14" spans="1:23" x14ac:dyDescent="0.2">
      <c r="A14" s="29"/>
      <c r="B14" s="30"/>
      <c r="C14" s="30"/>
      <c r="D14" s="14"/>
      <c r="E14" s="28"/>
      <c r="F14" s="88"/>
      <c r="G14" s="30"/>
      <c r="H14" s="88"/>
      <c r="O14" s="72" t="e">
        <f>VALUE(L28)</f>
        <v>#VALUE!</v>
      </c>
      <c r="P14" s="65"/>
      <c r="Q14" s="62" t="s">
        <v>29</v>
      </c>
      <c r="S14" s="62" t="s">
        <v>42</v>
      </c>
    </row>
    <row r="15" spans="1:23" x14ac:dyDescent="0.2">
      <c r="A15" s="61" t="s">
        <v>11</v>
      </c>
      <c r="B15" s="81"/>
      <c r="C15" s="81"/>
      <c r="D15" s="14"/>
      <c r="E15" s="29"/>
      <c r="F15" s="88"/>
      <c r="G15" s="30"/>
      <c r="H15" s="88"/>
      <c r="Q15" s="62" t="s">
        <v>30</v>
      </c>
      <c r="S15" s="62" t="s">
        <v>43</v>
      </c>
    </row>
    <row r="16" spans="1:23" x14ac:dyDescent="0.2">
      <c r="A16" s="29"/>
      <c r="B16" s="62"/>
      <c r="C16" s="30"/>
      <c r="D16" s="14"/>
      <c r="E16" s="61"/>
      <c r="F16" s="88"/>
      <c r="G16" s="30"/>
      <c r="H16" s="88"/>
      <c r="Q16" s="62" t="s">
        <v>31</v>
      </c>
      <c r="S16" s="62" t="s">
        <v>44</v>
      </c>
    </row>
    <row r="17" spans="1:15" x14ac:dyDescent="0.2">
      <c r="A17" s="61" t="s">
        <v>12</v>
      </c>
      <c r="B17" s="89"/>
      <c r="C17" s="89"/>
      <c r="D17" s="14" t="s">
        <v>45</v>
      </c>
      <c r="E17" s="29"/>
      <c r="F17" s="88"/>
      <c r="G17" s="30"/>
      <c r="H17" s="88"/>
    </row>
    <row r="18" spans="1:15" x14ac:dyDescent="0.2">
      <c r="A18" s="14"/>
      <c r="B18" s="15"/>
      <c r="C18" s="14"/>
      <c r="D18" s="14"/>
      <c r="E18" s="29"/>
      <c r="F18" s="88"/>
      <c r="G18" s="30"/>
      <c r="H18" s="88"/>
    </row>
    <row r="19" spans="1:15" x14ac:dyDescent="0.2">
      <c r="A19" s="14"/>
      <c r="B19" s="15"/>
      <c r="C19" s="14"/>
      <c r="D19" s="14"/>
      <c r="E19" s="29"/>
      <c r="F19" s="30"/>
      <c r="G19" s="30"/>
      <c r="H19" s="30"/>
    </row>
    <row r="20" spans="1:15" x14ac:dyDescent="0.2">
      <c r="A20" s="14"/>
      <c r="B20" s="15"/>
      <c r="C20" s="14"/>
      <c r="D20" s="61" t="s">
        <v>47</v>
      </c>
      <c r="E20" s="70"/>
      <c r="F20" s="30" t="s">
        <v>37</v>
      </c>
      <c r="G20" s="30"/>
      <c r="H20" s="14"/>
      <c r="K20" s="66" t="s">
        <v>53</v>
      </c>
      <c r="L20" s="17" t="str">
        <f>"Hand Tool Torque "&amp;B15&amp;"s"</f>
        <v>Hand Tool Torque s</v>
      </c>
    </row>
    <row r="21" spans="1:15" x14ac:dyDescent="0.2">
      <c r="A21" s="14"/>
      <c r="B21" s="14"/>
      <c r="C21" s="14"/>
      <c r="D21" s="14"/>
      <c r="E21" s="14"/>
      <c r="F21" s="14"/>
      <c r="G21" s="14"/>
      <c r="H21" s="14"/>
      <c r="K21" s="66" t="s">
        <v>54</v>
      </c>
      <c r="L21" s="17" t="e">
        <f>ADDRESS(L22,L23,1,1,L20)</f>
        <v>#VALUE!</v>
      </c>
    </row>
    <row r="22" spans="1:15" x14ac:dyDescent="0.2">
      <c r="A22" s="14"/>
      <c r="B22" s="14"/>
      <c r="C22" s="14"/>
      <c r="D22" s="14"/>
      <c r="E22" s="14"/>
      <c r="F22" s="14"/>
      <c r="G22" s="14"/>
      <c r="H22" s="14"/>
      <c r="K22" s="66" t="s">
        <v>55</v>
      </c>
      <c r="L22" s="65" t="str">
        <f>IF(AND(B13="Standing",F13="Short Screwdriver",B17=13),6,IF(AND(B13="Standing",F13="Short Screwdriver",B17=18),7,IF(AND(B13="Standing",F13="Short Screwdriver",B17=23),8,
IF(AND(B13="Standing",F13="Long Screwdriver",B17=13),9,IF(AND(B13="Standing",F13="Long Screwdriver",B17=18),10,IF(AND(B13="Standing",F13="Long Screwdriver",B17=23),11,
IF(AND(B13="Standing",F13="Adjustable Wrench",B17=13),12,IF(AND(B13="Standing",F13="Adjustable Wrench",B17=18),13,IF(AND(B13="Standing",F13="Adjustable Wrench",B17=23),14,
IF(AND(B13="Standing",F13="Vise Grip",B17=13),15,IF(AND(B13="Standing",F13="Vise Grip",B17=18),16,IF(AND(B13="Standing",F13="Vise Grip",B17=23),17,
IF(AND(B13="Standing",F13="Socket Wrench",B17=13),18,IF(AND(B13="Standing",F13="Socket Wrench",B17=18),19,IF(AND(B13="Standing",F13="Socket Wrench",B17=23),20,
IF(AND(B13="Sitting",F13="Short Screwdriver",B17=18),21,IF(AND(B13="Sitting",F13="Short Screwdriver",B17=23),22,IF(AND(B13="Sitting",F13="Short Screwdriver",B17=28),23,
IF(AND(B13="Sitting",F13="Long Screwdriver",B17=18),24,IF(AND(B13="Sitting",F13="Long Screwdriver",B17=23),25,IF(AND(B13="Sitting",F13="Long Screwdriver",B17=28),26,
IF(AND(B13="Sitting",F13="Adjustable Wrench",B17=18),27,IF(AND(B13="Sitting",F13="Adjustable Wrench",B17=23),28,IF(AND(B13="Sitting",F13="Adjustable Wrench",B17=28),29,
IF(AND(B13="Sitting",F13="Vise Grip",B17=18),30,IF(AND(B13="Sitting",F13="Vise Grip",B17=23),31,IF(AND(B13="Sitting",F13="Vise Grip",B17=28),32,
IF(AND(B13="Sitting",F13="Socket Wrench",B17=18),33,IF(AND(B13="Sitting",F13="Socket Wrench",B17=23),34,IF(AND(B13="Sitting",F13="Socket Wrench",B17=28),35,"Blank"))))))))))))))))))))))))))))))</f>
        <v>Blank</v>
      </c>
      <c r="M22" s="67"/>
    </row>
    <row r="23" spans="1:15" ht="18" x14ac:dyDescent="0.25">
      <c r="A23" s="16" t="s">
        <v>6</v>
      </c>
      <c r="B23" s="14"/>
      <c r="C23" s="14"/>
      <c r="D23" s="14"/>
      <c r="E23" s="14"/>
      <c r="F23" s="14"/>
      <c r="G23" s="14"/>
      <c r="H23" s="14"/>
      <c r="K23" s="66" t="s">
        <v>56</v>
      </c>
      <c r="L23" s="65" t="str">
        <f>IF(H13="Neutral",4,IF(H13="Ulnar Deviation",5,IF(H13="Radial Deviation",6,IF(H13="Extension",7,IF(H13="Flexion",8,"Blank")))))</f>
        <v>Blank</v>
      </c>
    </row>
    <row r="24" spans="1:15" ht="18.75" thickBot="1" x14ac:dyDescent="0.3">
      <c r="A24" s="16"/>
      <c r="B24" s="14"/>
      <c r="C24" s="14"/>
      <c r="D24" s="14"/>
      <c r="E24" s="14"/>
      <c r="F24" s="14"/>
      <c r="G24" s="14"/>
      <c r="H24" s="14"/>
      <c r="K24" s="66"/>
    </row>
    <row r="25" spans="1:15" ht="16.5" thickTop="1" thickBot="1" x14ac:dyDescent="0.25">
      <c r="A25" s="86" t="s">
        <v>9</v>
      </c>
      <c r="B25" s="86"/>
      <c r="C25" s="86"/>
      <c r="D25" s="87"/>
      <c r="E25" s="31" t="str">
        <f ca="1">IF(OR(B13="",B15="",B17="",F13="",H13=""),"",INDIRECT(L21,1))</f>
        <v/>
      </c>
      <c r="F25" s="30" t="s">
        <v>37</v>
      </c>
      <c r="G25" s="30"/>
      <c r="H25" s="14"/>
    </row>
    <row r="26" spans="1:15" ht="17.25" thickTop="1" thickBot="1" x14ac:dyDescent="0.3">
      <c r="A26" s="26"/>
      <c r="B26" s="26"/>
      <c r="C26" s="26"/>
      <c r="D26" s="26"/>
      <c r="E26" s="27"/>
      <c r="F26" s="14"/>
      <c r="G26" s="14"/>
      <c r="H26" s="14"/>
      <c r="K26" s="17" t="s">
        <v>57</v>
      </c>
      <c r="L26" s="67" t="str">
        <f>IF(B13="Standing",13,IF(B13="Sitting",18,""))</f>
        <v/>
      </c>
      <c r="O26" s="17"/>
    </row>
    <row r="27" spans="1:15" ht="20.100000000000001" customHeight="1" thickTop="1" thickBot="1" x14ac:dyDescent="0.25">
      <c r="A27" s="14"/>
      <c r="B27" s="82" t="str">
        <f>IF(OR(AND(B13="Standing",B17=28),AND(B13="Sitting",B17=13)),"Body Orientation &amp; Horizontal Distance Mismatch--Reselect Values",
IF(E20="","",IF(E20&lt;=E25, "The Actual Torque DOES NOT Exceed The Recommended Limit",IF(E20&gt;E25,"The Actual Torque EXCEEDS The Recommended Limit",
"Error"))))</f>
        <v/>
      </c>
      <c r="C27" s="83"/>
      <c r="D27" s="83"/>
      <c r="E27" s="83"/>
      <c r="F27" s="83"/>
      <c r="G27" s="83"/>
      <c r="H27" s="84"/>
      <c r="K27" s="17" t="s">
        <v>58</v>
      </c>
      <c r="L27" s="67" t="str">
        <f>IF(B13="Standing",18,IF(B13="Sitting",23,""))</f>
        <v/>
      </c>
      <c r="O27" s="17"/>
    </row>
    <row r="28" spans="1:15" ht="15.75" thickTop="1" x14ac:dyDescent="0.2">
      <c r="A28" s="14"/>
      <c r="B28" s="14"/>
      <c r="C28" s="14"/>
      <c r="D28" s="14"/>
      <c r="E28" s="14"/>
      <c r="F28" s="14"/>
      <c r="G28" s="14"/>
      <c r="H28" s="14"/>
      <c r="K28" s="17" t="s">
        <v>59</v>
      </c>
      <c r="L28" s="67" t="str">
        <f>IF(B13="Standing",23,IF(B13="Sitting",28,""))</f>
        <v/>
      </c>
      <c r="O28" s="17"/>
    </row>
    <row r="29" spans="1:15" x14ac:dyDescent="0.2">
      <c r="A29" s="14"/>
      <c r="B29" s="14"/>
      <c r="C29" s="14"/>
      <c r="D29" s="14"/>
      <c r="E29" s="14"/>
      <c r="F29" s="14"/>
      <c r="G29" s="14"/>
      <c r="H29" s="14"/>
    </row>
    <row r="30" spans="1:15" ht="15.75" x14ac:dyDescent="0.25">
      <c r="A30" s="26" t="s">
        <v>7</v>
      </c>
      <c r="B30" s="85"/>
      <c r="C30" s="85"/>
      <c r="D30" s="85"/>
      <c r="E30" s="85"/>
      <c r="F30" s="85"/>
      <c r="G30" s="85"/>
      <c r="H30" s="85"/>
    </row>
    <row r="31" spans="1:15" x14ac:dyDescent="0.2">
      <c r="A31" s="14"/>
      <c r="B31" s="85"/>
      <c r="C31" s="85"/>
      <c r="D31" s="85"/>
      <c r="E31" s="85"/>
      <c r="F31" s="85"/>
      <c r="G31" s="85"/>
      <c r="H31" s="85"/>
    </row>
    <row r="32" spans="1:15" x14ac:dyDescent="0.2">
      <c r="A32" s="14"/>
      <c r="B32" s="85"/>
      <c r="C32" s="85"/>
      <c r="D32" s="85"/>
      <c r="E32" s="85"/>
      <c r="F32" s="85"/>
      <c r="G32" s="85"/>
      <c r="H32" s="85"/>
    </row>
    <row r="33" spans="1:8" x14ac:dyDescent="0.2">
      <c r="A33" s="14"/>
      <c r="B33" s="14"/>
      <c r="C33" s="14"/>
      <c r="D33" s="14"/>
      <c r="E33" s="14"/>
      <c r="F33" s="14"/>
      <c r="G33" s="14"/>
      <c r="H33" s="14"/>
    </row>
    <row r="36" spans="1:8" x14ac:dyDescent="0.2">
      <c r="A36" s="69" t="s">
        <v>50</v>
      </c>
      <c r="B36" s="78"/>
      <c r="C36" s="78"/>
      <c r="D36" s="78"/>
      <c r="E36" s="78"/>
      <c r="F36" s="78"/>
      <c r="G36" s="78"/>
      <c r="H36" s="78"/>
    </row>
  </sheetData>
  <sheetProtection algorithmName="SHA-512" hashValue="8RhTx2lF2UXOC2uS38e+iTezplfmruSoN0Iia7LvZec98vRR6LjtG8wFBDBQdvTcaLtsR8FES/iqJZOiWD2bnA==" saltValue="34C31R6zwZElEveFouyydg==" spinCount="100000" sheet="1" objects="1" selectLockedCells="1"/>
  <mergeCells count="18">
    <mergeCell ref="B36:H36"/>
    <mergeCell ref="B7:D7"/>
    <mergeCell ref="F7:H7"/>
    <mergeCell ref="A10:D10"/>
    <mergeCell ref="B13:C13"/>
    <mergeCell ref="B15:C15"/>
    <mergeCell ref="B27:H27"/>
    <mergeCell ref="B30:H32"/>
    <mergeCell ref="A25:D25"/>
    <mergeCell ref="F14:F18"/>
    <mergeCell ref="H14:H18"/>
    <mergeCell ref="B17:C17"/>
    <mergeCell ref="A1:H1"/>
    <mergeCell ref="A2:H2"/>
    <mergeCell ref="B5:D5"/>
    <mergeCell ref="F5:H5"/>
    <mergeCell ref="B6:D6"/>
    <mergeCell ref="F6:H6"/>
  </mergeCells>
  <conditionalFormatting sqref="B27:H27">
    <cfRule type="expression" dxfId="4" priority="1">
      <formula>OR(AND(B13="Standing",B17=28),AND(B13="Sitting",B17=13))</formula>
    </cfRule>
    <cfRule type="expression" dxfId="3" priority="2">
      <formula>OR($E$20="",$B$13="",$B$15="",$B$17="",$F$13="",$H$13="")</formula>
    </cfRule>
    <cfRule type="expression" dxfId="2" priority="3">
      <formula>$E$20&lt;$E$25</formula>
    </cfRule>
    <cfRule type="expression" dxfId="1" priority="4">
      <formula>$E$20=$E$25</formula>
    </cfRule>
    <cfRule type="expression" dxfId="0" priority="5">
      <formula>$E$20&gt;$E$25</formula>
    </cfRule>
  </conditionalFormatting>
  <dataValidations count="6">
    <dataValidation type="list" allowBlank="1" showInputMessage="1" showErrorMessage="1" sqref="B13:C13" xr:uid="{00000000-0002-0000-0000-000000000000}">
      <formula1>$K$12:$K$13</formula1>
    </dataValidation>
    <dataValidation type="list" allowBlank="1" showInputMessage="1" showErrorMessage="1" sqref="B15:C15" xr:uid="{00000000-0002-0000-0000-000001000000}">
      <formula1>$M$12:$M$13</formula1>
    </dataValidation>
    <dataValidation type="list" allowBlank="1" showInputMessage="1" showErrorMessage="1" sqref="H13" xr:uid="{00000000-0002-0000-0000-000002000000}">
      <formula1>$S$12:$S$16</formula1>
    </dataValidation>
    <dataValidation type="decimal" operator="greaterThanOrEqual" allowBlank="1" showInputMessage="1" showErrorMessage="1" errorTitle="Numbers Only" error="Please enter only numbers greater than or equal to zero in this cell." sqref="E20" xr:uid="{00000000-0002-0000-0000-000003000000}">
      <formula1>0</formula1>
    </dataValidation>
    <dataValidation type="list" allowBlank="1" showInputMessage="1" showErrorMessage="1" sqref="B17:C17" xr:uid="{00000000-0002-0000-0000-000004000000}">
      <formula1>$O$12:$O$14</formula1>
    </dataValidation>
    <dataValidation type="list" allowBlank="1" showInputMessage="1" showErrorMessage="1" sqref="F13" xr:uid="{00000000-0002-0000-0000-000005000000}">
      <formula1>$Q$12:$Q$16</formula1>
    </dataValidation>
  </dataValidations>
  <printOptions horizontalCentered="1" verticalCentered="1"/>
  <pageMargins left="0.7" right="0.7" top="0.75" bottom="0.75" header="0.3" footer="0.3"/>
  <pageSetup scale="34" orientation="landscape" r:id="rId1"/>
  <headerFooter>
    <oddFooter>&amp;L&amp;"Arial,Regular"&amp;10© 2023 The Ergonomics Center&amp;R&amp;"Arial,Regular"&amp;10ErgoCenter.NCSU.edu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zoomScaleNormal="100" workbookViewId="0">
      <selection sqref="A1:H1"/>
    </sheetView>
  </sheetViews>
  <sheetFormatPr defaultColWidth="9.140625" defaultRowHeight="15" x14ac:dyDescent="0.2"/>
  <cols>
    <col min="1" max="1" width="12.5703125" style="17" bestFit="1" customWidth="1"/>
    <col min="2" max="2" width="32.5703125" style="17" customWidth="1"/>
    <col min="3" max="3" width="20.42578125" style="17" bestFit="1" customWidth="1"/>
    <col min="4" max="4" width="14.28515625" style="17" bestFit="1" customWidth="1"/>
    <col min="5" max="5" width="22.5703125" style="17" bestFit="1" customWidth="1"/>
    <col min="6" max="6" width="23.85546875" style="17" bestFit="1" customWidth="1"/>
    <col min="7" max="7" width="16.85546875" style="17" bestFit="1" customWidth="1"/>
    <col min="8" max="8" width="14.28515625" style="17" bestFit="1" customWidth="1"/>
    <col min="9" max="16384" width="9.140625" style="17"/>
  </cols>
  <sheetData>
    <row r="1" spans="1:11" ht="20.25" x14ac:dyDescent="0.2">
      <c r="A1" s="90" t="s">
        <v>13</v>
      </c>
      <c r="B1" s="90"/>
      <c r="C1" s="90"/>
      <c r="D1" s="90"/>
      <c r="E1" s="90"/>
      <c r="F1" s="90"/>
      <c r="G1" s="90"/>
      <c r="H1" s="90"/>
      <c r="I1" s="32"/>
    </row>
    <row r="2" spans="1:11" ht="21" thickBot="1" x14ac:dyDescent="0.35">
      <c r="B2" s="20"/>
    </row>
    <row r="3" spans="1:11" ht="16.5" thickTop="1" x14ac:dyDescent="0.2">
      <c r="B3" s="33"/>
      <c r="C3" s="34"/>
      <c r="D3" s="91" t="s">
        <v>14</v>
      </c>
      <c r="E3" s="92"/>
      <c r="F3" s="92"/>
      <c r="G3" s="92"/>
      <c r="H3" s="93"/>
    </row>
    <row r="4" spans="1:11" ht="15.75" thickBot="1" x14ac:dyDescent="0.25">
      <c r="B4" s="21"/>
      <c r="C4" s="22"/>
      <c r="D4" s="35" t="s">
        <v>15</v>
      </c>
      <c r="E4" s="36" t="s">
        <v>16</v>
      </c>
      <c r="F4" s="36" t="s">
        <v>17</v>
      </c>
      <c r="G4" s="36" t="s">
        <v>18</v>
      </c>
      <c r="H4" s="37" t="s">
        <v>19</v>
      </c>
    </row>
    <row r="5" spans="1:11" ht="54.95" customHeight="1" thickTop="1" thickBot="1" x14ac:dyDescent="0.3">
      <c r="A5" s="38" t="s">
        <v>20</v>
      </c>
      <c r="B5" s="38" t="s">
        <v>21</v>
      </c>
      <c r="C5" s="39" t="s">
        <v>22</v>
      </c>
      <c r="D5" s="35"/>
      <c r="E5" s="36"/>
      <c r="F5" s="36"/>
      <c r="G5" s="36"/>
      <c r="H5" s="37"/>
    </row>
    <row r="6" spans="1:11" x14ac:dyDescent="0.2">
      <c r="A6" s="94" t="s">
        <v>23</v>
      </c>
      <c r="B6" s="96" t="s">
        <v>24</v>
      </c>
      <c r="C6" s="40" t="s">
        <v>25</v>
      </c>
      <c r="D6" s="41">
        <v>26</v>
      </c>
      <c r="E6" s="42">
        <v>19.5</v>
      </c>
      <c r="F6" s="42">
        <v>20.8</v>
      </c>
      <c r="G6" s="42">
        <v>19.5</v>
      </c>
      <c r="H6" s="43">
        <v>11.7</v>
      </c>
    </row>
    <row r="7" spans="1:11" x14ac:dyDescent="0.2">
      <c r="A7" s="95"/>
      <c r="B7" s="97"/>
      <c r="C7" s="23" t="s">
        <v>26</v>
      </c>
      <c r="D7" s="44">
        <v>24</v>
      </c>
      <c r="E7" s="45">
        <v>18</v>
      </c>
      <c r="F7" s="45">
        <v>19.2</v>
      </c>
      <c r="G7" s="45">
        <v>18</v>
      </c>
      <c r="H7" s="46">
        <v>10.8</v>
      </c>
    </row>
    <row r="8" spans="1:11" ht="15.75" thickBot="1" x14ac:dyDescent="0.25">
      <c r="A8" s="95"/>
      <c r="B8" s="97"/>
      <c r="C8" s="23" t="s">
        <v>27</v>
      </c>
      <c r="D8" s="47">
        <v>23</v>
      </c>
      <c r="E8" s="48">
        <v>17.25</v>
      </c>
      <c r="F8" s="48">
        <v>18.399999999999999</v>
      </c>
      <c r="G8" s="48">
        <v>17.25</v>
      </c>
      <c r="H8" s="49">
        <v>10.35</v>
      </c>
    </row>
    <row r="9" spans="1:11" ht="15.75" thickTop="1" x14ac:dyDescent="0.2">
      <c r="A9" s="95"/>
      <c r="B9" s="98" t="s">
        <v>28</v>
      </c>
      <c r="C9" s="24" t="s">
        <v>25</v>
      </c>
      <c r="D9" s="50">
        <v>22</v>
      </c>
      <c r="E9" s="51">
        <v>16.5</v>
      </c>
      <c r="F9" s="51">
        <v>17.600000000000001</v>
      </c>
      <c r="G9" s="51">
        <v>16.5</v>
      </c>
      <c r="H9" s="52">
        <v>9.9</v>
      </c>
    </row>
    <row r="10" spans="1:11" x14ac:dyDescent="0.2">
      <c r="A10" s="95"/>
      <c r="B10" s="99"/>
      <c r="C10" s="33" t="s">
        <v>26</v>
      </c>
      <c r="D10" s="44">
        <v>21</v>
      </c>
      <c r="E10" s="45">
        <v>15.75</v>
      </c>
      <c r="F10" s="45">
        <v>16.8</v>
      </c>
      <c r="G10" s="45">
        <v>15.75</v>
      </c>
      <c r="H10" s="46">
        <v>9.4499999999999993</v>
      </c>
    </row>
    <row r="11" spans="1:11" ht="15.75" thickBot="1" x14ac:dyDescent="0.25">
      <c r="A11" s="95"/>
      <c r="B11" s="100"/>
      <c r="C11" s="25" t="s">
        <v>27</v>
      </c>
      <c r="D11" s="53">
        <v>20</v>
      </c>
      <c r="E11" s="54">
        <v>15</v>
      </c>
      <c r="F11" s="54">
        <v>16</v>
      </c>
      <c r="G11" s="54">
        <v>15</v>
      </c>
      <c r="H11" s="55">
        <v>9</v>
      </c>
    </row>
    <row r="12" spans="1:11" ht="15.75" thickTop="1" x14ac:dyDescent="0.2">
      <c r="A12" s="95"/>
      <c r="B12" s="98" t="s">
        <v>29</v>
      </c>
      <c r="C12" s="24" t="s">
        <v>25</v>
      </c>
      <c r="D12" s="50">
        <v>204</v>
      </c>
      <c r="E12" s="51">
        <v>153</v>
      </c>
      <c r="F12" s="51">
        <v>163.19999999999999</v>
      </c>
      <c r="G12" s="51">
        <v>153</v>
      </c>
      <c r="H12" s="52">
        <v>91.8</v>
      </c>
    </row>
    <row r="13" spans="1:11" x14ac:dyDescent="0.2">
      <c r="A13" s="95"/>
      <c r="B13" s="99"/>
      <c r="C13" s="33" t="s">
        <v>26</v>
      </c>
      <c r="D13" s="44">
        <v>184</v>
      </c>
      <c r="E13" s="45">
        <v>138</v>
      </c>
      <c r="F13" s="45">
        <v>147.19999999999999</v>
      </c>
      <c r="G13" s="45">
        <v>138</v>
      </c>
      <c r="H13" s="46">
        <v>82.8</v>
      </c>
    </row>
    <row r="14" spans="1:11" ht="16.5" thickBot="1" x14ac:dyDescent="0.3">
      <c r="A14" s="95"/>
      <c r="B14" s="100"/>
      <c r="C14" s="25" t="s">
        <v>27</v>
      </c>
      <c r="D14" s="53">
        <v>172</v>
      </c>
      <c r="E14" s="54">
        <v>129</v>
      </c>
      <c r="F14" s="54">
        <v>137.6</v>
      </c>
      <c r="G14" s="54">
        <v>129</v>
      </c>
      <c r="H14" s="55">
        <v>77.400000000000006</v>
      </c>
      <c r="J14" s="56"/>
    </row>
    <row r="15" spans="1:11" ht="16.5" thickTop="1" x14ac:dyDescent="0.25">
      <c r="A15" s="95"/>
      <c r="B15" s="98" t="s">
        <v>30</v>
      </c>
      <c r="C15" s="24" t="s">
        <v>25</v>
      </c>
      <c r="D15" s="50">
        <v>177</v>
      </c>
      <c r="E15" s="51">
        <v>132.75</v>
      </c>
      <c r="F15" s="51">
        <v>141.6</v>
      </c>
      <c r="G15" s="51">
        <v>132.75</v>
      </c>
      <c r="H15" s="52">
        <v>79.650000000000006</v>
      </c>
      <c r="K15" s="56"/>
    </row>
    <row r="16" spans="1:11" x14ac:dyDescent="0.2">
      <c r="A16" s="95"/>
      <c r="B16" s="99"/>
      <c r="C16" s="33" t="s">
        <v>26</v>
      </c>
      <c r="D16" s="44">
        <v>166</v>
      </c>
      <c r="E16" s="45">
        <v>124.5</v>
      </c>
      <c r="F16" s="45">
        <v>132.80000000000001</v>
      </c>
      <c r="G16" s="45">
        <v>124.5</v>
      </c>
      <c r="H16" s="46">
        <v>74.7</v>
      </c>
    </row>
    <row r="17" spans="1:8" ht="15.75" thickBot="1" x14ac:dyDescent="0.25">
      <c r="A17" s="95"/>
      <c r="B17" s="100"/>
      <c r="C17" s="25" t="s">
        <v>27</v>
      </c>
      <c r="D17" s="53">
        <v>154</v>
      </c>
      <c r="E17" s="54">
        <v>115.5</v>
      </c>
      <c r="F17" s="54">
        <v>123.2</v>
      </c>
      <c r="G17" s="54">
        <v>115.5</v>
      </c>
      <c r="H17" s="55">
        <v>69.3</v>
      </c>
    </row>
    <row r="18" spans="1:8" ht="15.75" thickTop="1" x14ac:dyDescent="0.2">
      <c r="A18" s="95"/>
      <c r="B18" s="98" t="s">
        <v>31</v>
      </c>
      <c r="C18" s="24" t="s">
        <v>25</v>
      </c>
      <c r="D18" s="50">
        <v>230</v>
      </c>
      <c r="E18" s="51">
        <v>172.5</v>
      </c>
      <c r="F18" s="51">
        <v>184</v>
      </c>
      <c r="G18" s="51">
        <v>172.5</v>
      </c>
      <c r="H18" s="52">
        <v>103.5</v>
      </c>
    </row>
    <row r="19" spans="1:8" x14ac:dyDescent="0.2">
      <c r="A19" s="95"/>
      <c r="B19" s="99"/>
      <c r="C19" s="33" t="s">
        <v>26</v>
      </c>
      <c r="D19" s="44">
        <v>211</v>
      </c>
      <c r="E19" s="45">
        <v>158.25</v>
      </c>
      <c r="F19" s="45">
        <v>168.8</v>
      </c>
      <c r="G19" s="45">
        <v>158.25</v>
      </c>
      <c r="H19" s="46">
        <v>94.95</v>
      </c>
    </row>
    <row r="20" spans="1:8" ht="15.75" thickBot="1" x14ac:dyDescent="0.25">
      <c r="A20" s="95"/>
      <c r="B20" s="97"/>
      <c r="C20" s="23" t="s">
        <v>27</v>
      </c>
      <c r="D20" s="47">
        <v>195</v>
      </c>
      <c r="E20" s="48">
        <v>146.25</v>
      </c>
      <c r="F20" s="48">
        <v>156</v>
      </c>
      <c r="G20" s="48">
        <v>146.25</v>
      </c>
      <c r="H20" s="49">
        <v>87.75</v>
      </c>
    </row>
    <row r="21" spans="1:8" ht="15.75" thickTop="1" x14ac:dyDescent="0.2">
      <c r="A21" s="102" t="s">
        <v>32</v>
      </c>
      <c r="B21" s="98" t="s">
        <v>24</v>
      </c>
      <c r="C21" s="24" t="s">
        <v>26</v>
      </c>
      <c r="D21" s="50">
        <v>32</v>
      </c>
      <c r="E21" s="51">
        <v>24</v>
      </c>
      <c r="F21" s="51">
        <v>25.6</v>
      </c>
      <c r="G21" s="51">
        <v>24</v>
      </c>
      <c r="H21" s="52">
        <v>14.4</v>
      </c>
    </row>
    <row r="22" spans="1:8" x14ac:dyDescent="0.2">
      <c r="A22" s="95"/>
      <c r="B22" s="97"/>
      <c r="C22" s="23" t="s">
        <v>27</v>
      </c>
      <c r="D22" s="44">
        <v>28</v>
      </c>
      <c r="E22" s="45">
        <v>21</v>
      </c>
      <c r="F22" s="45">
        <v>22.4</v>
      </c>
      <c r="G22" s="45">
        <v>21</v>
      </c>
      <c r="H22" s="46">
        <v>12.6</v>
      </c>
    </row>
    <row r="23" spans="1:8" ht="15.75" thickBot="1" x14ac:dyDescent="0.25">
      <c r="A23" s="95"/>
      <c r="B23" s="97"/>
      <c r="C23" s="23" t="s">
        <v>33</v>
      </c>
      <c r="D23" s="47">
        <v>27</v>
      </c>
      <c r="E23" s="48">
        <v>20.25</v>
      </c>
      <c r="F23" s="48">
        <v>21.6</v>
      </c>
      <c r="G23" s="48">
        <v>20.25</v>
      </c>
      <c r="H23" s="49">
        <v>12.15</v>
      </c>
    </row>
    <row r="24" spans="1:8" ht="15.75" thickTop="1" x14ac:dyDescent="0.2">
      <c r="A24" s="95"/>
      <c r="B24" s="98" t="s">
        <v>28</v>
      </c>
      <c r="C24" s="57" t="s">
        <v>26</v>
      </c>
      <c r="D24" s="50">
        <v>25</v>
      </c>
      <c r="E24" s="51">
        <v>18.75</v>
      </c>
      <c r="F24" s="51">
        <v>20</v>
      </c>
      <c r="G24" s="51">
        <v>18.75</v>
      </c>
      <c r="H24" s="52">
        <v>11.25</v>
      </c>
    </row>
    <row r="25" spans="1:8" x14ac:dyDescent="0.2">
      <c r="A25" s="95"/>
      <c r="B25" s="99"/>
      <c r="C25" s="58" t="s">
        <v>27</v>
      </c>
      <c r="D25" s="44">
        <v>24</v>
      </c>
      <c r="E25" s="45">
        <v>18</v>
      </c>
      <c r="F25" s="45">
        <v>19.2</v>
      </c>
      <c r="G25" s="45">
        <v>18</v>
      </c>
      <c r="H25" s="46">
        <v>10.8</v>
      </c>
    </row>
    <row r="26" spans="1:8" ht="15.75" thickBot="1" x14ac:dyDescent="0.25">
      <c r="A26" s="95"/>
      <c r="B26" s="100"/>
      <c r="C26" s="59" t="s">
        <v>33</v>
      </c>
      <c r="D26" s="53">
        <v>23</v>
      </c>
      <c r="E26" s="54">
        <v>17.25</v>
      </c>
      <c r="F26" s="54">
        <v>18.399999999999999</v>
      </c>
      <c r="G26" s="54">
        <v>17.25</v>
      </c>
      <c r="H26" s="55">
        <v>10.35</v>
      </c>
    </row>
    <row r="27" spans="1:8" ht="15.75" thickTop="1" x14ac:dyDescent="0.2">
      <c r="A27" s="95"/>
      <c r="B27" s="98" t="s">
        <v>29</v>
      </c>
      <c r="C27" s="60" t="s">
        <v>26</v>
      </c>
      <c r="D27" s="50">
        <v>146</v>
      </c>
      <c r="E27" s="51">
        <v>109.5</v>
      </c>
      <c r="F27" s="51">
        <v>116.8</v>
      </c>
      <c r="G27" s="51">
        <v>109.5</v>
      </c>
      <c r="H27" s="52">
        <v>65.7</v>
      </c>
    </row>
    <row r="28" spans="1:8" x14ac:dyDescent="0.2">
      <c r="A28" s="95"/>
      <c r="B28" s="99"/>
      <c r="C28" s="23" t="s">
        <v>27</v>
      </c>
      <c r="D28" s="44">
        <v>137</v>
      </c>
      <c r="E28" s="45">
        <v>102.75</v>
      </c>
      <c r="F28" s="45">
        <v>109.6</v>
      </c>
      <c r="G28" s="45">
        <v>102.75</v>
      </c>
      <c r="H28" s="46">
        <v>61.65</v>
      </c>
    </row>
    <row r="29" spans="1:8" ht="15.75" thickBot="1" x14ac:dyDescent="0.25">
      <c r="A29" s="95"/>
      <c r="B29" s="100"/>
      <c r="C29" s="23" t="s">
        <v>33</v>
      </c>
      <c r="D29" s="53">
        <v>126</v>
      </c>
      <c r="E29" s="54">
        <v>94.5</v>
      </c>
      <c r="F29" s="54">
        <v>100.8</v>
      </c>
      <c r="G29" s="54">
        <v>94.5</v>
      </c>
      <c r="H29" s="55">
        <v>56.7</v>
      </c>
    </row>
    <row r="30" spans="1:8" ht="15.75" thickTop="1" x14ac:dyDescent="0.2">
      <c r="A30" s="95"/>
      <c r="B30" s="98" t="s">
        <v>30</v>
      </c>
      <c r="C30" s="57" t="s">
        <v>26</v>
      </c>
      <c r="D30" s="50">
        <v>134</v>
      </c>
      <c r="E30" s="51">
        <v>100.5</v>
      </c>
      <c r="F30" s="51">
        <v>107.2</v>
      </c>
      <c r="G30" s="51">
        <v>100.5</v>
      </c>
      <c r="H30" s="52">
        <v>60.3</v>
      </c>
    </row>
    <row r="31" spans="1:8" x14ac:dyDescent="0.2">
      <c r="A31" s="95"/>
      <c r="B31" s="99"/>
      <c r="C31" s="58" t="s">
        <v>27</v>
      </c>
      <c r="D31" s="44">
        <v>122</v>
      </c>
      <c r="E31" s="45">
        <v>91.5</v>
      </c>
      <c r="F31" s="45">
        <v>97.6</v>
      </c>
      <c r="G31" s="45">
        <v>91.5</v>
      </c>
      <c r="H31" s="46">
        <v>54.9</v>
      </c>
    </row>
    <row r="32" spans="1:8" ht="15.75" thickBot="1" x14ac:dyDescent="0.25">
      <c r="A32" s="95"/>
      <c r="B32" s="100"/>
      <c r="C32" s="59" t="s">
        <v>33</v>
      </c>
      <c r="D32" s="53">
        <v>112</v>
      </c>
      <c r="E32" s="54">
        <v>84</v>
      </c>
      <c r="F32" s="54">
        <v>89.6</v>
      </c>
      <c r="G32" s="54">
        <v>84</v>
      </c>
      <c r="H32" s="55">
        <v>50.4</v>
      </c>
    </row>
    <row r="33" spans="1:8" ht="15.75" thickTop="1" x14ac:dyDescent="0.2">
      <c r="A33" s="95"/>
      <c r="B33" s="98" t="s">
        <v>31</v>
      </c>
      <c r="C33" s="57" t="s">
        <v>26</v>
      </c>
      <c r="D33" s="50">
        <v>174</v>
      </c>
      <c r="E33" s="51">
        <v>130.5</v>
      </c>
      <c r="F33" s="51">
        <v>139.19999999999999</v>
      </c>
      <c r="G33" s="51">
        <v>130.5</v>
      </c>
      <c r="H33" s="52">
        <v>78.3</v>
      </c>
    </row>
    <row r="34" spans="1:8" x14ac:dyDescent="0.2">
      <c r="A34" s="95"/>
      <c r="B34" s="99"/>
      <c r="C34" s="58" t="s">
        <v>27</v>
      </c>
      <c r="D34" s="44">
        <v>159</v>
      </c>
      <c r="E34" s="45">
        <v>119.25</v>
      </c>
      <c r="F34" s="45">
        <v>127.2</v>
      </c>
      <c r="G34" s="45">
        <v>119.25</v>
      </c>
      <c r="H34" s="46">
        <v>71.55</v>
      </c>
    </row>
    <row r="35" spans="1:8" ht="15.75" thickBot="1" x14ac:dyDescent="0.25">
      <c r="A35" s="103"/>
      <c r="B35" s="100"/>
      <c r="C35" s="59" t="s">
        <v>33</v>
      </c>
      <c r="D35" s="53">
        <v>144</v>
      </c>
      <c r="E35" s="54">
        <v>108</v>
      </c>
      <c r="F35" s="54">
        <v>115.2</v>
      </c>
      <c r="G35" s="54">
        <v>108</v>
      </c>
      <c r="H35" s="55">
        <v>64.8</v>
      </c>
    </row>
    <row r="36" spans="1:8" ht="15.75" thickTop="1" x14ac:dyDescent="0.2"/>
    <row r="38" spans="1:8" ht="15" customHeight="1" x14ac:dyDescent="0.2">
      <c r="B38" s="101" t="s">
        <v>49</v>
      </c>
      <c r="C38" s="101"/>
      <c r="D38" s="101"/>
      <c r="E38" s="101"/>
      <c r="F38" s="101"/>
      <c r="G38" s="101"/>
      <c r="H38" s="101"/>
    </row>
    <row r="39" spans="1:8" x14ac:dyDescent="0.2">
      <c r="B39" s="101"/>
      <c r="C39" s="101"/>
      <c r="D39" s="101"/>
      <c r="E39" s="101"/>
      <c r="F39" s="101"/>
      <c r="G39" s="101"/>
      <c r="H39" s="101"/>
    </row>
    <row r="40" spans="1:8" x14ac:dyDescent="0.2">
      <c r="A40" s="69" t="s">
        <v>50</v>
      </c>
      <c r="B40" s="68"/>
      <c r="C40" s="68"/>
      <c r="D40" s="68"/>
      <c r="E40" s="68"/>
      <c r="F40" s="68"/>
      <c r="G40" s="68"/>
      <c r="H40" s="68"/>
    </row>
  </sheetData>
  <sheetProtection algorithmName="SHA-512" hashValue="X7KE/ve+syWmyf/EP8tWm/W+ZzUpbBdFjvhuG3Ds5Zr5PfooS/7Z/FjHEE73e5JGYpwagIAwEYnIrGIhMM4Rgg==" saltValue="AIXaYxhHxjhR848onbnu4A==" spinCount="100000" sheet="1" objects="1" selectLockedCells="1"/>
  <mergeCells count="15">
    <mergeCell ref="B38:H39"/>
    <mergeCell ref="A21:A35"/>
    <mergeCell ref="B21:B23"/>
    <mergeCell ref="B24:B26"/>
    <mergeCell ref="B27:B29"/>
    <mergeCell ref="B30:B32"/>
    <mergeCell ref="B33:B35"/>
    <mergeCell ref="A1:H1"/>
    <mergeCell ref="D3:H3"/>
    <mergeCell ref="A6:A20"/>
    <mergeCell ref="B6:B8"/>
    <mergeCell ref="B9:B11"/>
    <mergeCell ref="B12:B14"/>
    <mergeCell ref="B15:B17"/>
    <mergeCell ref="B18:B20"/>
  </mergeCells>
  <pageMargins left="0.7" right="0.7" top="0.75" bottom="0.75" header="0.3" footer="0.3"/>
  <pageSetup scale="74" orientation="landscape" r:id="rId1"/>
  <headerFooter>
    <oddFooter>&amp;L&amp;"Arial,Regular"&amp;10© 2023 The Ergonomics Center&amp;R&amp;"Arial,Regular"&amp;10ErgoCenter.NCSU.edu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topLeftCell="A3" zoomScaleNormal="100" workbookViewId="0">
      <selection sqref="A1:H1"/>
    </sheetView>
  </sheetViews>
  <sheetFormatPr defaultColWidth="9.140625" defaultRowHeight="15" x14ac:dyDescent="0.2"/>
  <cols>
    <col min="1" max="1" width="12.5703125" style="17" bestFit="1" customWidth="1"/>
    <col min="2" max="2" width="32.5703125" style="17" customWidth="1"/>
    <col min="3" max="3" width="20.42578125" style="17" bestFit="1" customWidth="1"/>
    <col min="4" max="4" width="14.28515625" style="17" bestFit="1" customWidth="1"/>
    <col min="5" max="5" width="22.5703125" style="17" bestFit="1" customWidth="1"/>
    <col min="6" max="6" width="23.85546875" style="17" bestFit="1" customWidth="1"/>
    <col min="7" max="7" width="16.85546875" style="17" bestFit="1" customWidth="1"/>
    <col min="8" max="8" width="14.28515625" style="17" bestFit="1" customWidth="1"/>
    <col min="9" max="16384" width="9.140625" style="17"/>
  </cols>
  <sheetData>
    <row r="1" spans="1:11" ht="20.25" x14ac:dyDescent="0.2">
      <c r="A1" s="90" t="s">
        <v>34</v>
      </c>
      <c r="B1" s="90"/>
      <c r="C1" s="90"/>
      <c r="D1" s="90"/>
      <c r="E1" s="90"/>
      <c r="F1" s="90"/>
      <c r="G1" s="90"/>
      <c r="H1" s="90"/>
      <c r="I1" s="32"/>
    </row>
    <row r="2" spans="1:11" ht="21" thickBot="1" x14ac:dyDescent="0.35">
      <c r="B2" s="20"/>
    </row>
    <row r="3" spans="1:11" ht="16.5" thickTop="1" x14ac:dyDescent="0.2">
      <c r="B3" s="33"/>
      <c r="C3" s="34"/>
      <c r="D3" s="91" t="s">
        <v>14</v>
      </c>
      <c r="E3" s="92"/>
      <c r="F3" s="92"/>
      <c r="G3" s="92"/>
      <c r="H3" s="93"/>
    </row>
    <row r="4" spans="1:11" ht="15.75" thickBot="1" x14ac:dyDescent="0.25">
      <c r="B4" s="21"/>
      <c r="C4" s="22"/>
      <c r="D4" s="35" t="s">
        <v>15</v>
      </c>
      <c r="E4" s="36" t="s">
        <v>16</v>
      </c>
      <c r="F4" s="36" t="s">
        <v>17</v>
      </c>
      <c r="G4" s="36" t="s">
        <v>18</v>
      </c>
      <c r="H4" s="37" t="s">
        <v>19</v>
      </c>
    </row>
    <row r="5" spans="1:11" ht="54.95" customHeight="1" thickTop="1" thickBot="1" x14ac:dyDescent="0.3">
      <c r="A5" s="38" t="s">
        <v>20</v>
      </c>
      <c r="B5" s="38" t="s">
        <v>21</v>
      </c>
      <c r="C5" s="39" t="s">
        <v>22</v>
      </c>
      <c r="D5" s="35"/>
      <c r="E5" s="36"/>
      <c r="F5" s="36"/>
      <c r="G5" s="36"/>
      <c r="H5" s="37"/>
    </row>
    <row r="6" spans="1:11" x14ac:dyDescent="0.2">
      <c r="A6" s="94" t="s">
        <v>23</v>
      </c>
      <c r="B6" s="96" t="s">
        <v>24</v>
      </c>
      <c r="C6" s="40" t="s">
        <v>25</v>
      </c>
      <c r="D6" s="41">
        <v>30</v>
      </c>
      <c r="E6" s="42">
        <v>22.5</v>
      </c>
      <c r="F6" s="42">
        <v>24</v>
      </c>
      <c r="G6" s="42">
        <v>22.5</v>
      </c>
      <c r="H6" s="43">
        <v>13.5</v>
      </c>
    </row>
    <row r="7" spans="1:11" x14ac:dyDescent="0.2">
      <c r="A7" s="95"/>
      <c r="B7" s="97"/>
      <c r="C7" s="23" t="s">
        <v>26</v>
      </c>
      <c r="D7" s="44">
        <v>29</v>
      </c>
      <c r="E7" s="45">
        <v>21.75</v>
      </c>
      <c r="F7" s="45">
        <v>23.2</v>
      </c>
      <c r="G7" s="45">
        <v>21.75</v>
      </c>
      <c r="H7" s="46">
        <v>13.05</v>
      </c>
    </row>
    <row r="8" spans="1:11" ht="15.75" thickBot="1" x14ac:dyDescent="0.25">
      <c r="A8" s="95"/>
      <c r="B8" s="97"/>
      <c r="C8" s="23" t="s">
        <v>27</v>
      </c>
      <c r="D8" s="47">
        <v>27</v>
      </c>
      <c r="E8" s="48">
        <v>20.25</v>
      </c>
      <c r="F8" s="48">
        <v>21.6</v>
      </c>
      <c r="G8" s="48">
        <v>20.25</v>
      </c>
      <c r="H8" s="49">
        <v>12.15</v>
      </c>
    </row>
    <row r="9" spans="1:11" ht="15.75" thickTop="1" x14ac:dyDescent="0.2">
      <c r="A9" s="95"/>
      <c r="B9" s="98" t="s">
        <v>28</v>
      </c>
      <c r="C9" s="24" t="s">
        <v>25</v>
      </c>
      <c r="D9" s="50">
        <v>29</v>
      </c>
      <c r="E9" s="51">
        <v>21.75</v>
      </c>
      <c r="F9" s="51">
        <v>23.2</v>
      </c>
      <c r="G9" s="51">
        <v>21.75</v>
      </c>
      <c r="H9" s="52">
        <v>13.05</v>
      </c>
    </row>
    <row r="10" spans="1:11" x14ac:dyDescent="0.2">
      <c r="A10" s="95"/>
      <c r="B10" s="99"/>
      <c r="C10" s="33" t="s">
        <v>26</v>
      </c>
      <c r="D10" s="44">
        <v>26</v>
      </c>
      <c r="E10" s="45">
        <v>19.5</v>
      </c>
      <c r="F10" s="45">
        <v>20.8</v>
      </c>
      <c r="G10" s="45">
        <v>19.5</v>
      </c>
      <c r="H10" s="46">
        <v>11.7</v>
      </c>
    </row>
    <row r="11" spans="1:11" ht="15.75" thickBot="1" x14ac:dyDescent="0.25">
      <c r="A11" s="95"/>
      <c r="B11" s="100"/>
      <c r="C11" s="25" t="s">
        <v>27</v>
      </c>
      <c r="D11" s="53">
        <v>25</v>
      </c>
      <c r="E11" s="54">
        <v>18.75</v>
      </c>
      <c r="F11" s="54">
        <v>20</v>
      </c>
      <c r="G11" s="54">
        <v>18.75</v>
      </c>
      <c r="H11" s="55">
        <v>11.25</v>
      </c>
    </row>
    <row r="12" spans="1:11" ht="15.75" thickTop="1" x14ac:dyDescent="0.2">
      <c r="A12" s="95"/>
      <c r="B12" s="98" t="s">
        <v>29</v>
      </c>
      <c r="C12" s="24" t="s">
        <v>25</v>
      </c>
      <c r="D12" s="50">
        <v>291</v>
      </c>
      <c r="E12" s="51">
        <v>218.25</v>
      </c>
      <c r="F12" s="51">
        <v>232.8</v>
      </c>
      <c r="G12" s="51">
        <v>218.25</v>
      </c>
      <c r="H12" s="52">
        <v>130.94999999999999</v>
      </c>
    </row>
    <row r="13" spans="1:11" x14ac:dyDescent="0.2">
      <c r="A13" s="95"/>
      <c r="B13" s="99"/>
      <c r="C13" s="33" t="s">
        <v>26</v>
      </c>
      <c r="D13" s="44">
        <v>277</v>
      </c>
      <c r="E13" s="45">
        <v>207.75</v>
      </c>
      <c r="F13" s="45">
        <v>221.6</v>
      </c>
      <c r="G13" s="45">
        <v>207.75</v>
      </c>
      <c r="H13" s="46">
        <v>124.65</v>
      </c>
    </row>
    <row r="14" spans="1:11" ht="16.5" thickBot="1" x14ac:dyDescent="0.3">
      <c r="A14" s="95"/>
      <c r="B14" s="100"/>
      <c r="C14" s="25" t="s">
        <v>27</v>
      </c>
      <c r="D14" s="53">
        <v>258</v>
      </c>
      <c r="E14" s="54">
        <v>193.5</v>
      </c>
      <c r="F14" s="54">
        <v>206.4</v>
      </c>
      <c r="G14" s="54">
        <v>193.5</v>
      </c>
      <c r="H14" s="55">
        <v>116.1</v>
      </c>
      <c r="J14" s="56"/>
    </row>
    <row r="15" spans="1:11" ht="16.5" thickTop="1" x14ac:dyDescent="0.25">
      <c r="A15" s="95"/>
      <c r="B15" s="98" t="s">
        <v>30</v>
      </c>
      <c r="C15" s="24" t="s">
        <v>25</v>
      </c>
      <c r="D15" s="50">
        <v>253</v>
      </c>
      <c r="E15" s="51">
        <v>189.75</v>
      </c>
      <c r="F15" s="51">
        <v>202.4</v>
      </c>
      <c r="G15" s="51">
        <v>189.75</v>
      </c>
      <c r="H15" s="52">
        <v>113.85</v>
      </c>
      <c r="K15" s="56"/>
    </row>
    <row r="16" spans="1:11" x14ac:dyDescent="0.2">
      <c r="A16" s="95"/>
      <c r="B16" s="99"/>
      <c r="C16" s="33" t="s">
        <v>26</v>
      </c>
      <c r="D16" s="44">
        <v>239</v>
      </c>
      <c r="E16" s="45">
        <v>179.25</v>
      </c>
      <c r="F16" s="45">
        <v>191.2</v>
      </c>
      <c r="G16" s="45">
        <v>179.25</v>
      </c>
      <c r="H16" s="46">
        <v>107.55</v>
      </c>
    </row>
    <row r="17" spans="1:8" ht="15.75" thickBot="1" x14ac:dyDescent="0.25">
      <c r="A17" s="95"/>
      <c r="B17" s="100"/>
      <c r="C17" s="25" t="s">
        <v>27</v>
      </c>
      <c r="D17" s="53">
        <v>228</v>
      </c>
      <c r="E17" s="54">
        <v>171</v>
      </c>
      <c r="F17" s="54">
        <v>182.4</v>
      </c>
      <c r="G17" s="54">
        <v>171</v>
      </c>
      <c r="H17" s="55">
        <v>102.6</v>
      </c>
    </row>
    <row r="18" spans="1:8" ht="15.75" thickTop="1" x14ac:dyDescent="0.2">
      <c r="A18" s="95"/>
      <c r="B18" s="98" t="s">
        <v>31</v>
      </c>
      <c r="C18" s="24" t="s">
        <v>25</v>
      </c>
      <c r="D18" s="50">
        <v>349</v>
      </c>
      <c r="E18" s="51">
        <v>261.75</v>
      </c>
      <c r="F18" s="51">
        <v>279.2</v>
      </c>
      <c r="G18" s="51">
        <v>261.75</v>
      </c>
      <c r="H18" s="52">
        <v>157.05000000000001</v>
      </c>
    </row>
    <row r="19" spans="1:8" x14ac:dyDescent="0.2">
      <c r="A19" s="95"/>
      <c r="B19" s="99"/>
      <c r="C19" s="33" t="s">
        <v>26</v>
      </c>
      <c r="D19" s="44">
        <v>328</v>
      </c>
      <c r="E19" s="45">
        <v>246</v>
      </c>
      <c r="F19" s="45">
        <v>262.39999999999998</v>
      </c>
      <c r="G19" s="45">
        <v>246</v>
      </c>
      <c r="H19" s="46">
        <v>147.6</v>
      </c>
    </row>
    <row r="20" spans="1:8" ht="15.75" thickBot="1" x14ac:dyDescent="0.25">
      <c r="A20" s="95"/>
      <c r="B20" s="97"/>
      <c r="C20" s="23" t="s">
        <v>27</v>
      </c>
      <c r="D20" s="47">
        <v>312</v>
      </c>
      <c r="E20" s="48">
        <v>234</v>
      </c>
      <c r="F20" s="48">
        <v>249.6</v>
      </c>
      <c r="G20" s="48">
        <v>234</v>
      </c>
      <c r="H20" s="49">
        <v>140.4</v>
      </c>
    </row>
    <row r="21" spans="1:8" ht="15.75" thickTop="1" x14ac:dyDescent="0.2">
      <c r="A21" s="102" t="s">
        <v>32</v>
      </c>
      <c r="B21" s="98" t="s">
        <v>24</v>
      </c>
      <c r="C21" s="24" t="s">
        <v>26</v>
      </c>
      <c r="D21" s="50">
        <v>33</v>
      </c>
      <c r="E21" s="51">
        <v>24.75</v>
      </c>
      <c r="F21" s="51">
        <v>26.4</v>
      </c>
      <c r="G21" s="51">
        <v>24.75</v>
      </c>
      <c r="H21" s="52">
        <v>14.85</v>
      </c>
    </row>
    <row r="22" spans="1:8" x14ac:dyDescent="0.2">
      <c r="A22" s="95"/>
      <c r="B22" s="97"/>
      <c r="C22" s="23" t="s">
        <v>27</v>
      </c>
      <c r="D22" s="44">
        <v>30</v>
      </c>
      <c r="E22" s="45">
        <v>22.5</v>
      </c>
      <c r="F22" s="45">
        <v>24</v>
      </c>
      <c r="G22" s="45">
        <v>22.5</v>
      </c>
      <c r="H22" s="46">
        <v>13.5</v>
      </c>
    </row>
    <row r="23" spans="1:8" ht="15.75" thickBot="1" x14ac:dyDescent="0.25">
      <c r="A23" s="95"/>
      <c r="B23" s="97"/>
      <c r="C23" s="23" t="s">
        <v>33</v>
      </c>
      <c r="D23" s="47">
        <v>29</v>
      </c>
      <c r="E23" s="48">
        <v>21.75</v>
      </c>
      <c r="F23" s="48">
        <v>23.2</v>
      </c>
      <c r="G23" s="48">
        <v>21.75</v>
      </c>
      <c r="H23" s="49">
        <v>13.05</v>
      </c>
    </row>
    <row r="24" spans="1:8" ht="15.75" thickTop="1" x14ac:dyDescent="0.2">
      <c r="A24" s="95"/>
      <c r="B24" s="98" t="s">
        <v>28</v>
      </c>
      <c r="C24" s="57" t="s">
        <v>26</v>
      </c>
      <c r="D24" s="50">
        <v>29</v>
      </c>
      <c r="E24" s="51">
        <v>21.75</v>
      </c>
      <c r="F24" s="51">
        <v>23.2</v>
      </c>
      <c r="G24" s="51">
        <v>21.75</v>
      </c>
      <c r="H24" s="52">
        <v>13.05</v>
      </c>
    </row>
    <row r="25" spans="1:8" x14ac:dyDescent="0.2">
      <c r="A25" s="95"/>
      <c r="B25" s="99"/>
      <c r="C25" s="58" t="s">
        <v>27</v>
      </c>
      <c r="D25" s="44">
        <v>27</v>
      </c>
      <c r="E25" s="45">
        <v>20.25</v>
      </c>
      <c r="F25" s="45">
        <v>21.6</v>
      </c>
      <c r="G25" s="45">
        <v>20.25</v>
      </c>
      <c r="H25" s="46">
        <v>12.15</v>
      </c>
    </row>
    <row r="26" spans="1:8" ht="15.75" thickBot="1" x14ac:dyDescent="0.25">
      <c r="A26" s="95"/>
      <c r="B26" s="100"/>
      <c r="C26" s="59" t="s">
        <v>33</v>
      </c>
      <c r="D26" s="53">
        <v>25</v>
      </c>
      <c r="E26" s="54">
        <v>18.75</v>
      </c>
      <c r="F26" s="54">
        <v>20</v>
      </c>
      <c r="G26" s="54">
        <v>18.75</v>
      </c>
      <c r="H26" s="55">
        <v>11.25</v>
      </c>
    </row>
    <row r="27" spans="1:8" ht="15.75" thickTop="1" x14ac:dyDescent="0.2">
      <c r="A27" s="95"/>
      <c r="B27" s="98" t="s">
        <v>29</v>
      </c>
      <c r="C27" s="60" t="s">
        <v>26</v>
      </c>
      <c r="D27" s="50">
        <v>241</v>
      </c>
      <c r="E27" s="51">
        <v>180.75</v>
      </c>
      <c r="F27" s="51">
        <v>192.8</v>
      </c>
      <c r="G27" s="51">
        <v>180.75</v>
      </c>
      <c r="H27" s="52">
        <v>108.45</v>
      </c>
    </row>
    <row r="28" spans="1:8" x14ac:dyDescent="0.2">
      <c r="A28" s="95"/>
      <c r="B28" s="99"/>
      <c r="C28" s="23" t="s">
        <v>27</v>
      </c>
      <c r="D28" s="44">
        <v>223</v>
      </c>
      <c r="E28" s="45">
        <v>167.25</v>
      </c>
      <c r="F28" s="45">
        <v>178.4</v>
      </c>
      <c r="G28" s="45">
        <v>167.25</v>
      </c>
      <c r="H28" s="46">
        <v>100.35</v>
      </c>
    </row>
    <row r="29" spans="1:8" ht="15.75" thickBot="1" x14ac:dyDescent="0.25">
      <c r="A29" s="95"/>
      <c r="B29" s="100"/>
      <c r="C29" s="23" t="s">
        <v>33</v>
      </c>
      <c r="D29" s="53">
        <v>201</v>
      </c>
      <c r="E29" s="54">
        <v>150.75</v>
      </c>
      <c r="F29" s="54">
        <v>160.80000000000001</v>
      </c>
      <c r="G29" s="54">
        <v>150.75</v>
      </c>
      <c r="H29" s="55">
        <v>90.45</v>
      </c>
    </row>
    <row r="30" spans="1:8" ht="15.75" thickTop="1" x14ac:dyDescent="0.2">
      <c r="A30" s="95"/>
      <c r="B30" s="98" t="s">
        <v>30</v>
      </c>
      <c r="C30" s="57" t="s">
        <v>26</v>
      </c>
      <c r="D30" s="50">
        <v>211</v>
      </c>
      <c r="E30" s="51">
        <v>158.25</v>
      </c>
      <c r="F30" s="51">
        <v>168.8</v>
      </c>
      <c r="G30" s="51">
        <v>158.25</v>
      </c>
      <c r="H30" s="52">
        <v>94.95</v>
      </c>
    </row>
    <row r="31" spans="1:8" x14ac:dyDescent="0.2">
      <c r="A31" s="95"/>
      <c r="B31" s="99"/>
      <c r="C31" s="58" t="s">
        <v>27</v>
      </c>
      <c r="D31" s="44">
        <v>198</v>
      </c>
      <c r="E31" s="45">
        <v>148.5</v>
      </c>
      <c r="F31" s="45">
        <v>158.4</v>
      </c>
      <c r="G31" s="45">
        <v>148.5</v>
      </c>
      <c r="H31" s="46">
        <v>89.1</v>
      </c>
    </row>
    <row r="32" spans="1:8" ht="15.75" thickBot="1" x14ac:dyDescent="0.25">
      <c r="A32" s="95"/>
      <c r="B32" s="100"/>
      <c r="C32" s="59" t="s">
        <v>33</v>
      </c>
      <c r="D32" s="53">
        <v>182</v>
      </c>
      <c r="E32" s="54">
        <v>136.5</v>
      </c>
      <c r="F32" s="54">
        <v>145.6</v>
      </c>
      <c r="G32" s="54">
        <v>136.5</v>
      </c>
      <c r="H32" s="55">
        <v>81.900000000000006</v>
      </c>
    </row>
    <row r="33" spans="1:8" ht="15.75" thickTop="1" x14ac:dyDescent="0.2">
      <c r="A33" s="95"/>
      <c r="B33" s="98" t="s">
        <v>31</v>
      </c>
      <c r="C33" s="57" t="s">
        <v>26</v>
      </c>
      <c r="D33" s="50">
        <v>287</v>
      </c>
      <c r="E33" s="51">
        <v>215.25</v>
      </c>
      <c r="F33" s="51">
        <v>229.6</v>
      </c>
      <c r="G33" s="51">
        <v>215.25</v>
      </c>
      <c r="H33" s="52">
        <v>129.15</v>
      </c>
    </row>
    <row r="34" spans="1:8" x14ac:dyDescent="0.2">
      <c r="A34" s="95"/>
      <c r="B34" s="99"/>
      <c r="C34" s="58" t="s">
        <v>27</v>
      </c>
      <c r="D34" s="44">
        <v>267</v>
      </c>
      <c r="E34" s="45">
        <v>200.25</v>
      </c>
      <c r="F34" s="45">
        <v>213.6</v>
      </c>
      <c r="G34" s="45">
        <v>200.25</v>
      </c>
      <c r="H34" s="46">
        <v>120.15</v>
      </c>
    </row>
    <row r="35" spans="1:8" ht="15.75" thickBot="1" x14ac:dyDescent="0.25">
      <c r="A35" s="103"/>
      <c r="B35" s="100"/>
      <c r="C35" s="59" t="s">
        <v>33</v>
      </c>
      <c r="D35" s="53">
        <v>241</v>
      </c>
      <c r="E35" s="54">
        <v>180.75</v>
      </c>
      <c r="F35" s="54">
        <v>192.8</v>
      </c>
      <c r="G35" s="54">
        <v>180.75</v>
      </c>
      <c r="H35" s="55">
        <v>108.45</v>
      </c>
    </row>
    <row r="36" spans="1:8" ht="16.5" thickTop="1" x14ac:dyDescent="0.25">
      <c r="B36"/>
    </row>
    <row r="38" spans="1:8" x14ac:dyDescent="0.2">
      <c r="B38" s="101" t="s">
        <v>49</v>
      </c>
      <c r="C38" s="101"/>
      <c r="D38" s="101"/>
      <c r="E38" s="101"/>
      <c r="F38" s="101"/>
      <c r="G38" s="101"/>
      <c r="H38" s="101"/>
    </row>
    <row r="39" spans="1:8" x14ac:dyDescent="0.2">
      <c r="B39" s="101"/>
      <c r="C39" s="101"/>
      <c r="D39" s="101"/>
      <c r="E39" s="101"/>
      <c r="F39" s="101"/>
      <c r="G39" s="101"/>
      <c r="H39" s="101"/>
    </row>
    <row r="40" spans="1:8" x14ac:dyDescent="0.2">
      <c r="A40" s="69" t="s">
        <v>50</v>
      </c>
    </row>
  </sheetData>
  <sheetProtection algorithmName="SHA-512" hashValue="vw18m0oZty5sqFJBqKu0XtsODzgfK86CjV0ZKzfxPnX/h8McBTmbeIemX9ZQq5plxwrNxWxtMTmm1GBS5sTksw==" saltValue="VOmfTKePvotQhhC/o59KPQ==" spinCount="100000" sheet="1" objects="1" selectLockedCells="1"/>
  <mergeCells count="15">
    <mergeCell ref="B38:H39"/>
    <mergeCell ref="A21:A35"/>
    <mergeCell ref="B21:B23"/>
    <mergeCell ref="B24:B26"/>
    <mergeCell ref="B27:B29"/>
    <mergeCell ref="B30:B32"/>
    <mergeCell ref="B33:B35"/>
    <mergeCell ref="A1:H1"/>
    <mergeCell ref="D3:H3"/>
    <mergeCell ref="A6:A20"/>
    <mergeCell ref="B6:B8"/>
    <mergeCell ref="B9:B11"/>
    <mergeCell ref="B12:B14"/>
    <mergeCell ref="B15:B17"/>
    <mergeCell ref="B18:B20"/>
  </mergeCells>
  <pageMargins left="0.7" right="0.7" top="0.75" bottom="0.75" header="0.3" footer="0.3"/>
  <pageSetup scale="74" orientation="landscape" r:id="rId1"/>
  <headerFooter>
    <oddFooter>&amp;L&amp;"Arial,Regular"&amp;10© 2023 The Ergonomics Center&amp;R&amp;"Arial,Regular"&amp;10ErgoCenter.NCSU.edu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zoomScale="75" workbookViewId="0">
      <selection activeCell="D2" sqref="D2:D6"/>
    </sheetView>
  </sheetViews>
  <sheetFormatPr defaultColWidth="9.140625" defaultRowHeight="14.25" x14ac:dyDescent="0.2"/>
  <cols>
    <col min="1" max="2" width="25.7109375" style="15" customWidth="1"/>
    <col min="3" max="3" width="9.140625" style="14"/>
    <col min="4" max="5" width="25.7109375" style="15" customWidth="1"/>
    <col min="6" max="16384" width="9.140625" style="14"/>
  </cols>
  <sheetData>
    <row r="1" spans="1:5" s="17" customFormat="1" ht="15.75" x14ac:dyDescent="0.25">
      <c r="A1" s="64" t="s">
        <v>8</v>
      </c>
      <c r="B1" s="64" t="s">
        <v>38</v>
      </c>
      <c r="C1" s="18"/>
      <c r="D1" s="64" t="s">
        <v>35</v>
      </c>
      <c r="E1" s="64" t="s">
        <v>39</v>
      </c>
    </row>
    <row r="2" spans="1:5" s="30" customFormat="1" ht="75" customHeight="1" x14ac:dyDescent="0.25">
      <c r="A2" s="62" t="s">
        <v>24</v>
      </c>
      <c r="B2" s="62"/>
      <c r="D2" s="62" t="s">
        <v>40</v>
      </c>
      <c r="E2" s="62"/>
    </row>
    <row r="3" spans="1:5" s="30" customFormat="1" ht="75" customHeight="1" x14ac:dyDescent="0.25">
      <c r="A3" s="62" t="s">
        <v>28</v>
      </c>
      <c r="B3" s="62"/>
      <c r="D3" s="62" t="s">
        <v>41</v>
      </c>
      <c r="E3" s="62"/>
    </row>
    <row r="4" spans="1:5" s="30" customFormat="1" ht="75" customHeight="1" x14ac:dyDescent="0.25">
      <c r="A4" s="62" t="s">
        <v>29</v>
      </c>
      <c r="B4" s="62"/>
      <c r="D4" s="62" t="s">
        <v>42</v>
      </c>
      <c r="E4" s="62"/>
    </row>
    <row r="5" spans="1:5" s="30" customFormat="1" ht="75" customHeight="1" x14ac:dyDescent="0.25">
      <c r="A5" s="62" t="s">
        <v>30</v>
      </c>
      <c r="B5" s="62"/>
      <c r="D5" s="62" t="s">
        <v>43</v>
      </c>
      <c r="E5" s="62"/>
    </row>
    <row r="6" spans="1:5" s="30" customFormat="1" ht="75" customHeight="1" x14ac:dyDescent="0.25">
      <c r="A6" s="62" t="s">
        <v>31</v>
      </c>
      <c r="B6" s="62"/>
      <c r="D6" s="62" t="s">
        <v>44</v>
      </c>
      <c r="E6" s="62"/>
    </row>
  </sheetData>
  <sheetProtection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Hand Tool Torque Calculator</vt:lpstr>
      <vt:lpstr>Hand Tool Torque Females</vt:lpstr>
      <vt:lpstr>Hand Tool Torque Males</vt:lpstr>
      <vt:lpstr>Pics</vt:lpstr>
    </vt:vector>
  </TitlesOfParts>
  <Company>NC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ECNC (GD)</dc:creator>
  <cp:lastModifiedBy>Gary L Downey</cp:lastModifiedBy>
  <cp:lastPrinted>2016-04-19T19:11:57Z</cp:lastPrinted>
  <dcterms:created xsi:type="dcterms:W3CDTF">2014-05-07T13:34:09Z</dcterms:created>
  <dcterms:modified xsi:type="dcterms:W3CDTF">2024-04-30T13:56:13Z</dcterms:modified>
</cp:coreProperties>
</file>